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S:\Marietta\My Documents\JP Stuff\New HL Website 2020\"/>
    </mc:Choice>
  </mc:AlternateContent>
  <xr:revisionPtr revIDLastSave="0" documentId="13_ncr:11_{C2DB4C85-6D3D-423D-8CF6-EFB00929239B}" xr6:coauthVersionLast="45" xr6:coauthVersionMax="45" xr10:uidLastSave="{00000000-0000-0000-0000-000000000000}"/>
  <bookViews>
    <workbookView xWindow="-28920" yWindow="-120" windowWidth="29040" windowHeight="15840" tabRatio="917" xr2:uid="{00000000-000D-0000-FFFF-FFFF00000000}"/>
  </bookViews>
  <sheets>
    <sheet name="PC Unif." sheetId="27" r:id="rId1"/>
  </sheets>
  <externalReferences>
    <externalReference r:id="rId2"/>
  </externalReferences>
  <definedNames>
    <definedName name="BWUnit" localSheetId="0">'[1]Weekly Input'!$AI$8</definedName>
    <definedName name="BWUnit">#REF!</definedName>
    <definedName name="CBirds" localSheetId="0">'[1]Weekly Input'!$AI$6</definedName>
    <definedName name="CBirds">#REF!</definedName>
    <definedName name="CDate" localSheetId="0">'[1]Weekly Input'!$AI$5</definedName>
    <definedName name="CDate">#REF!</definedName>
    <definedName name="CFlock" localSheetId="0">'[1]Weekly Input'!$AI$4</definedName>
    <definedName name="CFlock">#REF!</definedName>
    <definedName name="ChartHeading" localSheetId="0">'[1]Weekly Input'!$AI$1</definedName>
    <definedName name="ChartHeading">#REF!</definedName>
    <definedName name="Cname" localSheetId="0">'[1]Weekly Input'!$AI$3</definedName>
    <definedName name="Cname">#REF!</definedName>
    <definedName name="CVariety" localSheetId="0">'[1]Weekly Input'!$AI$7</definedName>
    <definedName name="CVariety">#REF!</definedName>
    <definedName name="ERRORMSG" localSheetId="0">'[1]Weekly Input'!$E$3</definedName>
    <definedName name="ERRORMSG">#REF!</definedName>
    <definedName name="EWUnit">#REF!</definedName>
    <definedName name="FeedDivisor" localSheetId="0">'[1]Weekly Input'!$AN$7</definedName>
    <definedName name="FeedDivisor">#REF!</definedName>
    <definedName name="FeedFmt">'[1]Weekly Input'!$AL$7</definedName>
    <definedName name="FeedUnit" localSheetId="0">'[1]Weekly Input'!$AL$8</definedName>
    <definedName name="FeedUnit">#REF!</definedName>
    <definedName name="LargeWt" localSheetId="0">'[1]Weekly Input'!$AN$8</definedName>
    <definedName name="LargeWt">#REF!</definedName>
    <definedName name="LongDateFmt">#REF!</definedName>
    <definedName name="MassUnit">#REF!</definedName>
    <definedName name="WaterUni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9" i="27" l="1"/>
  <c r="AF142" i="27" s="1"/>
  <c r="AF38" i="27"/>
  <c r="R32" i="27" s="1"/>
  <c r="AE39" i="27"/>
  <c r="AE142" i="27" s="1"/>
  <c r="AE38" i="27"/>
  <c r="R31" i="27" s="1"/>
  <c r="AD39" i="27"/>
  <c r="AD142" i="27" s="1"/>
  <c r="AD38" i="27"/>
  <c r="R30" i="27" s="1"/>
  <c r="AC39" i="27"/>
  <c r="AC142" i="27" s="1"/>
  <c r="AC38" i="27"/>
  <c r="R29" i="27" s="1"/>
  <c r="AB39" i="27"/>
  <c r="AB142" i="27" s="1"/>
  <c r="AB38" i="27"/>
  <c r="R28" i="27" s="1"/>
  <c r="AA39" i="27"/>
  <c r="AA142" i="27" s="1"/>
  <c r="AA38" i="27"/>
  <c r="R27" i="27" s="1"/>
  <c r="Z39" i="27"/>
  <c r="Z142" i="27" s="1"/>
  <c r="Z38" i="27"/>
  <c r="R26" i="27" s="1"/>
  <c r="Y39" i="27"/>
  <c r="Y142" i="27" s="1"/>
  <c r="Y38" i="27"/>
  <c r="R25" i="27" s="1"/>
  <c r="X39" i="27"/>
  <c r="X142" i="27" s="1"/>
  <c r="X38" i="27"/>
  <c r="R24" i="27" s="1"/>
  <c r="W39" i="27"/>
  <c r="W142" i="27" s="1"/>
  <c r="W38" i="27"/>
  <c r="R23" i="27" s="1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V39" i="27"/>
  <c r="S22" i="27" s="1"/>
  <c r="T22" i="27" s="1"/>
  <c r="U39" i="27"/>
  <c r="S21" i="27" s="1"/>
  <c r="T21" i="27" s="1"/>
  <c r="T39" i="27"/>
  <c r="S20" i="27" s="1"/>
  <c r="T20" i="27" s="1"/>
  <c r="S39" i="27"/>
  <c r="S19" i="27" s="1"/>
  <c r="T19" i="27" s="1"/>
  <c r="R39" i="27"/>
  <c r="S18" i="27" s="1"/>
  <c r="T18" i="27" s="1"/>
  <c r="Q39" i="27"/>
  <c r="S17" i="27" s="1"/>
  <c r="T17" i="27" s="1"/>
  <c r="P39" i="27"/>
  <c r="S16" i="27" s="1"/>
  <c r="T16" i="27" s="1"/>
  <c r="O39" i="27"/>
  <c r="S15" i="27" s="1"/>
  <c r="T15" i="27" s="1"/>
  <c r="N39" i="27"/>
  <c r="S14" i="27" s="1"/>
  <c r="T14" i="27" s="1"/>
  <c r="M39" i="27"/>
  <c r="S13" i="27" s="1"/>
  <c r="T13" i="27" s="1"/>
  <c r="L39" i="27"/>
  <c r="S12" i="27" s="1"/>
  <c r="T12" i="27" s="1"/>
  <c r="K39" i="27"/>
  <c r="S11" i="27" s="1"/>
  <c r="T11" i="27" s="1"/>
  <c r="J39" i="27"/>
  <c r="S10" i="27" s="1"/>
  <c r="T10" i="27" s="1"/>
  <c r="I39" i="27"/>
  <c r="S9" i="27" s="1"/>
  <c r="T9" i="27" s="1"/>
  <c r="H39" i="27"/>
  <c r="S8" i="27" s="1"/>
  <c r="T8" i="27" s="1"/>
  <c r="G39" i="27"/>
  <c r="S7" i="27" s="1"/>
  <c r="T7" i="27" s="1"/>
  <c r="F39" i="27"/>
  <c r="S6" i="27" s="1"/>
  <c r="T6" i="27" s="1"/>
  <c r="E39" i="27"/>
  <c r="S5" i="27" s="1"/>
  <c r="T5" i="27" s="1"/>
  <c r="C39" i="27"/>
  <c r="V38" i="27"/>
  <c r="R22" i="27" s="1"/>
  <c r="U38" i="27"/>
  <c r="U40" i="27" s="1"/>
  <c r="U21" i="27" s="1"/>
  <c r="T38" i="27"/>
  <c r="R20" i="27" s="1"/>
  <c r="S38" i="27"/>
  <c r="R19" i="27" s="1"/>
  <c r="R38" i="27"/>
  <c r="R18" i="27" s="1"/>
  <c r="Q38" i="27"/>
  <c r="R17" i="27" s="1"/>
  <c r="P38" i="27"/>
  <c r="R16" i="27" s="1"/>
  <c r="O38" i="27"/>
  <c r="R15" i="27" s="1"/>
  <c r="N38" i="27"/>
  <c r="R14" i="27" s="1"/>
  <c r="M38" i="27"/>
  <c r="R13" i="27" s="1"/>
  <c r="L38" i="27"/>
  <c r="R12" i="27" s="1"/>
  <c r="K38" i="27"/>
  <c r="R11" i="27" s="1"/>
  <c r="J38" i="27"/>
  <c r="R10" i="27" s="1"/>
  <c r="I38" i="27"/>
  <c r="R9" i="27" s="1"/>
  <c r="H38" i="27"/>
  <c r="R8" i="27" s="1"/>
  <c r="G38" i="27"/>
  <c r="R7" i="27" s="1"/>
  <c r="F38" i="27"/>
  <c r="R6" i="27" s="1"/>
  <c r="E38" i="27"/>
  <c r="R5" i="27" s="1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G19" i="27"/>
  <c r="C19" i="27"/>
  <c r="C18" i="27"/>
  <c r="C17" i="27"/>
  <c r="G16" i="27"/>
  <c r="H16" i="27" s="1"/>
  <c r="C16" i="27"/>
  <c r="G15" i="27"/>
  <c r="H15" i="27" s="1"/>
  <c r="C15" i="27"/>
  <c r="C14" i="27"/>
  <c r="C13" i="27"/>
  <c r="C12" i="27"/>
  <c r="C11" i="27"/>
  <c r="C10" i="27"/>
  <c r="C9" i="27"/>
  <c r="C8" i="27"/>
  <c r="J7" i="27"/>
  <c r="C7" i="27"/>
  <c r="C6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J5" i="27"/>
  <c r="C5" i="27"/>
  <c r="R21" i="27" l="1"/>
  <c r="S23" i="27"/>
  <c r="T23" i="27" s="1"/>
  <c r="S24" i="27"/>
  <c r="T24" i="27" s="1"/>
  <c r="S25" i="27"/>
  <c r="T25" i="27" s="1"/>
  <c r="S26" i="27"/>
  <c r="T26" i="27" s="1"/>
  <c r="S27" i="27"/>
  <c r="T27" i="27" s="1"/>
  <c r="S28" i="27"/>
  <c r="T28" i="27" s="1"/>
  <c r="S29" i="27"/>
  <c r="T29" i="27" s="1"/>
  <c r="S30" i="27"/>
  <c r="T30" i="27" s="1"/>
  <c r="S31" i="27"/>
  <c r="T31" i="27" s="1"/>
  <c r="S32" i="27"/>
  <c r="T32" i="27" s="1"/>
  <c r="AF41" i="27"/>
  <c r="V32" i="27" s="1"/>
  <c r="AF143" i="27"/>
  <c r="AF144" i="27" s="1"/>
  <c r="AF40" i="27" s="1"/>
  <c r="U32" i="27" s="1"/>
  <c r="AE41" i="27"/>
  <c r="V31" i="27" s="1"/>
  <c r="AE143" i="27"/>
  <c r="AE144" i="27" s="1"/>
  <c r="AE40" i="27" s="1"/>
  <c r="U31" i="27" s="1"/>
  <c r="AD41" i="27"/>
  <c r="V30" i="27" s="1"/>
  <c r="AD143" i="27"/>
  <c r="AD144" i="27" s="1"/>
  <c r="AD40" i="27" s="1"/>
  <c r="U30" i="27" s="1"/>
  <c r="AC41" i="27"/>
  <c r="V29" i="27" s="1"/>
  <c r="AC143" i="27"/>
  <c r="AC144" i="27" s="1"/>
  <c r="AC40" i="27" s="1"/>
  <c r="U29" i="27" s="1"/>
  <c r="AB41" i="27"/>
  <c r="V28" i="27" s="1"/>
  <c r="AB143" i="27"/>
  <c r="AB144" i="27" s="1"/>
  <c r="AB40" i="27" s="1"/>
  <c r="U28" i="27" s="1"/>
  <c r="AA41" i="27"/>
  <c r="V27" i="27" s="1"/>
  <c r="AA143" i="27"/>
  <c r="AA144" i="27" s="1"/>
  <c r="AA40" i="27" s="1"/>
  <c r="U27" i="27" s="1"/>
  <c r="Z41" i="27"/>
  <c r="V26" i="27" s="1"/>
  <c r="Z143" i="27"/>
  <c r="Z144" i="27" s="1"/>
  <c r="Z40" i="27" s="1"/>
  <c r="U26" i="27" s="1"/>
  <c r="Y41" i="27"/>
  <c r="V25" i="27" s="1"/>
  <c r="Y143" i="27"/>
  <c r="Y144" i="27" s="1"/>
  <c r="Y40" i="27" s="1"/>
  <c r="U25" i="27" s="1"/>
  <c r="X41" i="27"/>
  <c r="V24" i="27" s="1"/>
  <c r="X143" i="27"/>
  <c r="X144" i="27" s="1"/>
  <c r="X40" i="27" s="1"/>
  <c r="U24" i="27" s="1"/>
  <c r="W41" i="27"/>
  <c r="V23" i="27" s="1"/>
  <c r="W143" i="27"/>
  <c r="W144" i="27" s="1"/>
  <c r="W40" i="27" s="1"/>
  <c r="U23" i="27" s="1"/>
  <c r="J11" i="27"/>
  <c r="E12" i="27" s="1"/>
  <c r="G17" i="27"/>
  <c r="J13" i="27"/>
  <c r="J9" i="27"/>
  <c r="H17" i="27"/>
  <c r="J17" i="27"/>
  <c r="J12" i="27"/>
  <c r="J8" i="27"/>
  <c r="E11" i="27" s="1"/>
  <c r="E13" i="27"/>
  <c r="F143" i="27"/>
  <c r="F142" i="27"/>
  <c r="H143" i="27"/>
  <c r="H142" i="27"/>
  <c r="J143" i="27"/>
  <c r="J142" i="27"/>
  <c r="L143" i="27"/>
  <c r="L142" i="27"/>
  <c r="N143" i="27"/>
  <c r="N142" i="27"/>
  <c r="P143" i="27"/>
  <c r="P142" i="27"/>
  <c r="R143" i="27"/>
  <c r="R142" i="27"/>
  <c r="T143" i="27"/>
  <c r="T142" i="27"/>
  <c r="V143" i="27"/>
  <c r="V142" i="27"/>
  <c r="F41" i="27"/>
  <c r="V6" i="27" s="1"/>
  <c r="H41" i="27"/>
  <c r="V8" i="27" s="1"/>
  <c r="J41" i="27"/>
  <c r="V10" i="27" s="1"/>
  <c r="L41" i="27"/>
  <c r="V12" i="27" s="1"/>
  <c r="N41" i="27"/>
  <c r="V14" i="27" s="1"/>
  <c r="P41" i="27"/>
  <c r="V16" i="27" s="1"/>
  <c r="R41" i="27"/>
  <c r="V18" i="27" s="1"/>
  <c r="T41" i="27"/>
  <c r="V20" i="27" s="1"/>
  <c r="V41" i="27"/>
  <c r="V22" i="27" s="1"/>
  <c r="E143" i="27"/>
  <c r="E142" i="27"/>
  <c r="G143" i="27"/>
  <c r="G142" i="27"/>
  <c r="I143" i="27"/>
  <c r="I142" i="27"/>
  <c r="K143" i="27"/>
  <c r="K142" i="27"/>
  <c r="M143" i="27"/>
  <c r="M142" i="27"/>
  <c r="O143" i="27"/>
  <c r="O142" i="27"/>
  <c r="Q143" i="27"/>
  <c r="Q142" i="27"/>
  <c r="S143" i="27"/>
  <c r="S142" i="27"/>
  <c r="E41" i="27"/>
  <c r="V5" i="27" s="1"/>
  <c r="G41" i="27"/>
  <c r="V7" i="27" s="1"/>
  <c r="I41" i="27"/>
  <c r="V9" i="27" s="1"/>
  <c r="K41" i="27"/>
  <c r="V11" i="27" s="1"/>
  <c r="M41" i="27"/>
  <c r="V13" i="27" s="1"/>
  <c r="O41" i="27"/>
  <c r="V15" i="27" s="1"/>
  <c r="Q41" i="27"/>
  <c r="V17" i="27" s="1"/>
  <c r="S41" i="27"/>
  <c r="V19" i="27" s="1"/>
  <c r="U41" i="27"/>
  <c r="V21" i="27" s="1"/>
  <c r="S144" i="27" l="1"/>
  <c r="S40" i="27" s="1"/>
  <c r="U19" i="27" s="1"/>
  <c r="Q144" i="27"/>
  <c r="Q40" i="27" s="1"/>
  <c r="U17" i="27" s="1"/>
  <c r="O144" i="27"/>
  <c r="O40" i="27" s="1"/>
  <c r="U15" i="27" s="1"/>
  <c r="M144" i="27"/>
  <c r="M40" i="27" s="1"/>
  <c r="U13" i="27" s="1"/>
  <c r="K144" i="27"/>
  <c r="K40" i="27" s="1"/>
  <c r="U11" i="27" s="1"/>
  <c r="I144" i="27"/>
  <c r="I40" i="27" s="1"/>
  <c r="U9" i="27" s="1"/>
  <c r="G144" i="27"/>
  <c r="G40" i="27" s="1"/>
  <c r="U7" i="27" s="1"/>
  <c r="E144" i="27"/>
  <c r="E40" i="27" s="1"/>
  <c r="U5" i="27" s="1"/>
  <c r="V144" i="27"/>
  <c r="V40" i="27" s="1"/>
  <c r="U22" i="27" s="1"/>
  <c r="J18" i="27"/>
  <c r="K17" i="27"/>
  <c r="T144" i="27"/>
  <c r="T40" i="27" s="1"/>
  <c r="U20" i="27" s="1"/>
  <c r="R144" i="27"/>
  <c r="R40" i="27" s="1"/>
  <c r="U18" i="27" s="1"/>
  <c r="P144" i="27"/>
  <c r="P40" i="27" s="1"/>
  <c r="U16" i="27" s="1"/>
  <c r="N144" i="27"/>
  <c r="N40" i="27" s="1"/>
  <c r="U14" i="27" s="1"/>
  <c r="L144" i="27"/>
  <c r="L40" i="27" s="1"/>
  <c r="U12" i="27" s="1"/>
  <c r="J144" i="27"/>
  <c r="J40" i="27" s="1"/>
  <c r="U10" i="27" s="1"/>
  <c r="H144" i="27"/>
  <c r="H40" i="27" s="1"/>
  <c r="U8" i="27" s="1"/>
  <c r="F144" i="27"/>
  <c r="F40" i="27" s="1"/>
  <c r="U6" i="27" s="1"/>
  <c r="J19" i="27" l="1"/>
  <c r="K18" i="27"/>
  <c r="O15" i="27"/>
  <c r="N15" i="27"/>
  <c r="K19" i="27" l="1"/>
  <c r="J20" i="27"/>
  <c r="O16" i="27"/>
  <c r="N16" i="27"/>
  <c r="K20" i="27" l="1"/>
  <c r="J21" i="27"/>
  <c r="O17" i="27"/>
  <c r="N17" i="27"/>
  <c r="K21" i="27" l="1"/>
  <c r="J22" i="27"/>
  <c r="O18" i="27"/>
  <c r="N18" i="27"/>
  <c r="K22" i="27" l="1"/>
  <c r="O19" i="27"/>
  <c r="J23" i="27"/>
  <c r="N20" i="27" s="1"/>
  <c r="N19" i="27"/>
  <c r="K23" i="27" l="1"/>
  <c r="O20" i="27"/>
  <c r="J24" i="27"/>
  <c r="N21" i="27"/>
  <c r="K24" i="27" l="1"/>
  <c r="O21" i="27"/>
  <c r="J25" i="27"/>
  <c r="N22" i="27" s="1"/>
  <c r="K25" i="27" l="1"/>
  <c r="O22" i="27"/>
  <c r="J26" i="27"/>
  <c r="N23" i="27"/>
  <c r="K26" i="27" l="1"/>
  <c r="O23" i="27"/>
  <c r="J27" i="27"/>
  <c r="N24" i="27"/>
  <c r="K27" i="27" l="1"/>
  <c r="O24" i="27"/>
  <c r="O26" i="27" s="1"/>
  <c r="P26" i="27" s="1"/>
</calcChain>
</file>

<file path=xl/sharedStrings.xml><?xml version="1.0" encoding="utf-8"?>
<sst xmlns="http://schemas.openxmlformats.org/spreadsheetml/2006/main" count="91" uniqueCount="55">
  <si>
    <t>g</t>
  </si>
  <si>
    <t>Min</t>
  </si>
  <si>
    <t>Max</t>
  </si>
  <si>
    <t>kg</t>
  </si>
  <si>
    <t>%</t>
  </si>
  <si>
    <t>Normal distr. Curve</t>
  </si>
  <si>
    <t>x</t>
  </si>
  <si>
    <t>y</t>
  </si>
  <si>
    <t>Intervals</t>
  </si>
  <si>
    <t>stdev</t>
  </si>
  <si>
    <t>NORMINV(rand(),mean,standard_dev)</t>
  </si>
  <si>
    <t>Unif %</t>
  </si>
  <si>
    <t>CV%</t>
  </si>
  <si>
    <t>Entrez les valeurs dans les cellules en surbrillance jaune - toutes les autres cellules sont calculées</t>
  </si>
  <si>
    <t>Poids corporel. S'il n'y a pas de données, laisser les cellules vide - ne pas entrer de zéro (0).</t>
  </si>
  <si>
    <t>Hors plage</t>
  </si>
  <si>
    <t>Gamme de poids corporel</t>
  </si>
  <si>
    <t>Nombre d'oiseaux pesés</t>
  </si>
  <si>
    <t>Poids corporel moyen</t>
  </si>
  <si>
    <t>Moyen + 10%</t>
  </si>
  <si>
    <t>Moyen – 10%</t>
  </si>
  <si>
    <t>Comptage</t>
  </si>
  <si>
    <t>Oiseau #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</si>
  <si>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</si>
  <si>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</si>
  <si>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</si>
  <si>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</si>
  <si>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</si>
  <si>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</si>
  <si>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</si>
  <si>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</si>
  <si>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</si>
  <si>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</si>
  <si>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</si>
  <si>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</si>
  <si>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</si>
  <si>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</si>
  <si>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</si>
  <si>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</si>
  <si>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</si>
  <si>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</si>
  <si>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35</t>
  </si>
  <si>
    <t>Semaine 40</t>
  </si>
  <si>
    <t>Semaine 45</t>
  </si>
  <si>
    <t>Semaine 50</t>
  </si>
  <si>
    <t>Semaine 60</t>
  </si>
  <si>
    <t>Semaine 70</t>
  </si>
  <si>
    <t>Semaine 80</t>
  </si>
  <si>
    <t>Semaine 90</t>
  </si>
  <si>
    <t>Semaine 100</t>
  </si>
  <si>
    <t>Semaine 110</t>
  </si>
  <si>
    <t>Poids corporel - copier et coller les valeurs dans la colonne B pour chaque semaine pour obtenir des graphiques</t>
  </si>
  <si>
    <t>Moyenne</t>
  </si>
  <si>
    <t>Uniformité</t>
  </si>
  <si>
    <t>Nombre total d'oiseaux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</si>
</sst>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"/>
    <numFmt numFmtId="170" formatCode="#,##0.000"/>
    <numFmt numFmtId="171" formatCode="0.000"/>
    <numFmt numFmtId="172" formatCode="0.0%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2" fillId="0" borderId="0" xfId="2" applyAlignment="1">
      <alignment vertical="center"/>
    </xf>
    <xf numFmtId="0" fontId="2" fillId="2" borderId="14" xfId="2" applyFill="1" applyBorder="1" applyAlignment="1">
      <alignment vertical="center"/>
    </xf>
    <xf numFmtId="0" fontId="2" fillId="2" borderId="15" xfId="2" applyFill="1" applyBorder="1" applyAlignment="1">
      <alignment vertical="center"/>
    </xf>
    <xf numFmtId="0" fontId="2" fillId="2" borderId="16" xfId="2" applyFill="1" applyBorder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170" fontId="7" fillId="3" borderId="0" xfId="2" applyNumberFormat="1" applyFont="1" applyFill="1" applyAlignment="1">
      <alignment horizontal="center" vertical="center"/>
    </xf>
    <xf numFmtId="0" fontId="2" fillId="2" borderId="3" xfId="2" applyFill="1" applyBorder="1" applyAlignment="1">
      <alignment vertical="center"/>
    </xf>
    <xf numFmtId="0" fontId="2" fillId="2" borderId="7" xfId="2" applyFill="1" applyBorder="1" applyAlignment="1">
      <alignment vertical="center"/>
    </xf>
    <xf numFmtId="0" fontId="2" fillId="2" borderId="4" xfId="2" applyFill="1" applyBorder="1" applyAlignment="1">
      <alignment vertical="center"/>
    </xf>
    <xf numFmtId="0" fontId="2" fillId="2" borderId="5" xfId="2" applyFill="1" applyBorder="1" applyAlignment="1">
      <alignment vertical="center"/>
    </xf>
    <xf numFmtId="0" fontId="2" fillId="2" borderId="0" xfId="2" applyFill="1" applyBorder="1" applyAlignment="1">
      <alignment vertical="center"/>
    </xf>
    <xf numFmtId="0" fontId="2" fillId="2" borderId="6" xfId="2" applyFill="1" applyBorder="1" applyAlignment="1">
      <alignment vertical="center"/>
    </xf>
    <xf numFmtId="0" fontId="2" fillId="4" borderId="5" xfId="2" applyFill="1" applyBorder="1" applyAlignment="1">
      <alignment vertical="center"/>
    </xf>
    <xf numFmtId="0" fontId="2" fillId="4" borderId="0" xfId="2" applyFill="1" applyBorder="1" applyAlignment="1">
      <alignment vertical="center"/>
    </xf>
    <xf numFmtId="171" fontId="2" fillId="4" borderId="0" xfId="2" applyNumberFormat="1" applyFill="1" applyBorder="1" applyAlignment="1">
      <alignment vertical="center"/>
    </xf>
    <xf numFmtId="0" fontId="2" fillId="4" borderId="6" xfId="2" applyFill="1" applyBorder="1" applyAlignment="1">
      <alignment vertical="center"/>
    </xf>
    <xf numFmtId="171" fontId="2" fillId="2" borderId="0" xfId="2" applyNumberFormat="1" applyFill="1" applyBorder="1" applyAlignment="1">
      <alignment vertical="center"/>
    </xf>
    <xf numFmtId="1" fontId="2" fillId="2" borderId="0" xfId="2" applyNumberFormat="1" applyFill="1" applyBorder="1" applyAlignment="1">
      <alignment vertical="center"/>
    </xf>
    <xf numFmtId="0" fontId="2" fillId="4" borderId="17" xfId="2" applyFill="1" applyBorder="1" applyAlignment="1">
      <alignment vertical="center"/>
    </xf>
    <xf numFmtId="0" fontId="2" fillId="4" borderId="18" xfId="2" applyFill="1" applyBorder="1" applyAlignment="1">
      <alignment vertical="center"/>
    </xf>
    <xf numFmtId="166" fontId="2" fillId="4" borderId="18" xfId="2" applyNumberFormat="1" applyFill="1" applyBorder="1" applyAlignment="1">
      <alignment vertical="center"/>
    </xf>
    <xf numFmtId="0" fontId="2" fillId="4" borderId="19" xfId="2" applyFill="1" applyBorder="1" applyAlignment="1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horizontal="center" vertical="center"/>
    </xf>
    <xf numFmtId="1" fontId="2" fillId="0" borderId="0" xfId="2" applyNumberFormat="1" applyAlignment="1">
      <alignment horizontal="center" vertical="center"/>
    </xf>
    <xf numFmtId="171" fontId="2" fillId="0" borderId="0" xfId="2" applyNumberFormat="1" applyAlignment="1">
      <alignment vertical="center"/>
    </xf>
    <xf numFmtId="171" fontId="2" fillId="0" borderId="0" xfId="2" applyNumberFormat="1" applyAlignment="1">
      <alignment horizontal="center" vertical="center"/>
    </xf>
    <xf numFmtId="2" fontId="2" fillId="0" borderId="0" xfId="2" applyNumberFormat="1" applyAlignment="1">
      <alignment vertical="center"/>
    </xf>
    <xf numFmtId="172" fontId="2" fillId="0" borderId="0" xfId="2" applyNumberFormat="1" applyAlignment="1">
      <alignment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2" fillId="0" borderId="20" xfId="2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0" xfId="2" applyFont="1" applyAlignment="1">
      <alignment vertical="center"/>
    </xf>
    <xf numFmtId="171" fontId="2" fillId="0" borderId="8" xfId="2" applyNumberFormat="1" applyBorder="1" applyAlignment="1">
      <alignment horizontal="center" vertical="center"/>
    </xf>
    <xf numFmtId="171" fontId="2" fillId="0" borderId="9" xfId="2" applyNumberFormat="1" applyBorder="1" applyAlignment="1">
      <alignment horizontal="center" vertical="center"/>
    </xf>
    <xf numFmtId="171" fontId="2" fillId="0" borderId="10" xfId="2" applyNumberFormat="1" applyBorder="1" applyAlignment="1">
      <alignment horizontal="center" vertical="center"/>
    </xf>
    <xf numFmtId="172" fontId="2" fillId="0" borderId="8" xfId="4" applyNumberFormat="1" applyFont="1" applyBorder="1" applyAlignment="1">
      <alignment horizontal="center" vertical="center"/>
    </xf>
    <xf numFmtId="172" fontId="2" fillId="0" borderId="9" xfId="4" applyNumberFormat="1" applyFont="1" applyBorder="1" applyAlignment="1">
      <alignment horizontal="center" vertical="center"/>
    </xf>
    <xf numFmtId="172" fontId="2" fillId="0" borderId="10" xfId="4" applyNumberFormat="1" applyFont="1" applyBorder="1" applyAlignment="1">
      <alignment horizontal="center" vertical="center"/>
    </xf>
    <xf numFmtId="172" fontId="2" fillId="0" borderId="11" xfId="4" applyNumberFormat="1" applyFont="1" applyBorder="1" applyAlignment="1">
      <alignment horizontal="center" vertical="center"/>
    </xf>
    <xf numFmtId="172" fontId="2" fillId="0" borderId="12" xfId="4" applyNumberFormat="1" applyFont="1" applyBorder="1" applyAlignment="1">
      <alignment horizontal="center" vertical="center"/>
    </xf>
    <xf numFmtId="172" fontId="2" fillId="0" borderId="13" xfId="4" applyNumberFormat="1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171" fontId="2" fillId="0" borderId="23" xfId="2" applyNumberFormat="1" applyBorder="1" applyAlignment="1">
      <alignment horizontal="center" vertical="center"/>
    </xf>
    <xf numFmtId="171" fontId="2" fillId="0" borderId="23" xfId="2" applyNumberFormat="1" applyBorder="1" applyAlignment="1">
      <alignment vertical="center"/>
    </xf>
    <xf numFmtId="171" fontId="2" fillId="0" borderId="24" xfId="2" applyNumberFormat="1" applyBorder="1" applyAlignment="1">
      <alignment horizontal="center" vertical="center"/>
    </xf>
    <xf numFmtId="171" fontId="2" fillId="0" borderId="24" xfId="2" applyNumberFormat="1" applyBorder="1" applyAlignment="1">
      <alignment vertical="center"/>
    </xf>
    <xf numFmtId="1" fontId="2" fillId="0" borderId="0" xfId="1" applyNumberFormat="1" applyFont="1" applyAlignment="1">
      <alignment horizontal="center" vertical="center"/>
    </xf>
    <xf numFmtId="0" fontId="2" fillId="0" borderId="0" xfId="2" applyFont="1" applyBorder="1" applyAlignment="1">
      <alignment vertical="center"/>
    </xf>
    <xf numFmtId="171" fontId="2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172" fontId="2" fillId="0" borderId="0" xfId="2" applyNumberFormat="1" applyFont="1" applyAlignment="1">
      <alignment horizontal="center" vertical="center"/>
    </xf>
    <xf numFmtId="171" fontId="5" fillId="0" borderId="0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1" fillId="0" borderId="0" xfId="2" applyFont="1" applyAlignment="1">
      <alignment horizontal="left" vertical="center"/>
    </xf>
    <xf numFmtId="0" fontId="1" fillId="2" borderId="5" xfId="2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171" fontId="9" fillId="0" borderId="0" xfId="2" applyNumberFormat="1" applyFont="1" applyAlignment="1">
      <alignment horizontal="righ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5" fillId="0" borderId="0" xfId="2" applyFont="1" applyBorder="1" applyAlignment="1">
      <alignment horizontal="center" vertical="center"/>
    </xf>
  </cellXfs>
  <cellStyles count="5">
    <cellStyle name="Normal" xfId="0" builtinId="0"/>
    <cellStyle name="Normal 2" xfId="2" xr:uid="{00000000-0005-0000-0000-000002000000}"/>
    <cellStyle name="Percent" xfId="1" builtinId="5"/>
    <cellStyle name="Percent 2" xfId="3" xr:uid="{00000000-0005-0000-0000-000004000000}"/>
    <cellStyle name="Percent 3" xfId="4" xr:uid="{00000000-0005-0000-0000-000005000000}"/>
  </cellStyles>
  <dxfs count="65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0000FF"/>
      <color rgb="FFFF6600"/>
      <color rgb="FFCCCCFF"/>
      <color rgb="FFFFCC99"/>
      <color rgb="FF993300"/>
      <color rgb="FF003366"/>
      <color rgb="FFFCD5B5"/>
      <color rgb="FF0801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83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Nombre d'oiseaux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'PC Unif.'!$N$14:$N$25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'PC Unif.'!$O$14:$O$25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A-4A29-A25E-E4A5191A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136885376"/>
        <c:axId val="136887296"/>
      </c:barChart>
      <c:scatterChart>
        <c:scatterStyle val="smoothMarker"/>
        <c:varyColors val="0"/>
        <c:ser>
          <c:idx val="1"/>
          <c:order val="0"/>
          <c:tx>
            <c:v>Courbe de distribution normale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'PC Unif.'!$K$17:$K$27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1A-4A29-A25E-E4A5191A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99200"/>
        <c:axId val="136897664"/>
      </c:scatterChart>
      <c:catAx>
        <c:axId val="136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Gamme de poids corporel</a:t>
                </a:r>
              </a:p>
            </c:rich>
          </c:tx>
          <c:layout>
            <c:manualLayout>
              <c:xMode val="edge"/>
              <c:yMode val="edge"/>
              <c:x val="0.41216112892191714"/>
              <c:y val="0.8520055417475999"/>
            </c:manualLayout>
          </c:layout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36887296"/>
        <c:crosses val="autoZero"/>
        <c:auto val="0"/>
        <c:lblAlgn val="ctr"/>
        <c:lblOffset val="100"/>
        <c:noMultiLvlLbl val="0"/>
      </c:catAx>
      <c:valAx>
        <c:axId val="1368872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Nombre d'oiseaux</a:t>
                </a:r>
              </a:p>
            </c:rich>
          </c:tx>
          <c:layout>
            <c:manualLayout>
              <c:xMode val="edge"/>
              <c:yMode val="edge"/>
              <c:x val="3.9518526964367952E-2"/>
              <c:y val="0.19171299873987899"/>
            </c:manualLayout>
          </c:layout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36885376"/>
        <c:crosses val="autoZero"/>
        <c:crossBetween val="midCat"/>
      </c:valAx>
      <c:valAx>
        <c:axId val="13689766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36899200"/>
        <c:crosses val="max"/>
        <c:crossBetween val="midCat"/>
      </c:valAx>
      <c:valAx>
        <c:axId val="136899200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136897664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9524</xdr:rowOff>
    </xdr:from>
    <xdr:to>
      <xdr:col>11</xdr:col>
      <xdr:colOff>600075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HLI\AppData\Local\Microsoft\Windows\Temporary%20Internet%20Files\Content.Outlook\1MADAEGA\Eggcelgrow%208-14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 refreshError="1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P144"/>
  <sheetViews>
    <sheetView tabSelected="1" workbookViewId="0">
      <selection activeCell="M10" sqref="M10"/>
    </sheetView>
  </sheetViews>
  <sheetFormatPr defaultRowHeight="12.75" x14ac:dyDescent="0.2"/>
  <cols>
    <col min="1" max="1" width="4.28515625" customWidth="1"/>
    <col min="2" max="2" width="8" customWidth="1"/>
    <col min="3" max="3" width="13.7109375" customWidth="1"/>
    <col min="4" max="4" width="11" customWidth="1"/>
    <col min="14" max="15" width="10.7109375" customWidth="1"/>
    <col min="16" max="16" width="8.7109375" customWidth="1"/>
    <col min="17" max="17" width="9.28515625" customWidth="1"/>
    <col min="18" max="32" width="8.7109375" customWidth="1"/>
    <col min="34" max="34" width="9.5703125" bestFit="1" customWidth="1"/>
    <col min="35" max="35" width="6.28515625" bestFit="1" customWidth="1"/>
  </cols>
  <sheetData>
    <row r="1" spans="1:22" ht="15.75" thickBot="1" x14ac:dyDescent="0.25">
      <c r="A1" s="61" t="s">
        <v>13</v>
      </c>
      <c r="B1" s="1"/>
      <c r="C1" s="2"/>
      <c r="D1" s="2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3" spans="1:22" ht="15" x14ac:dyDescent="0.2">
      <c r="A3" s="7"/>
      <c r="B3" s="62" t="s">
        <v>14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ht="15.75" thickBot="1" x14ac:dyDescent="0.25">
      <c r="A4" s="7"/>
      <c r="B4" s="9" t="s">
        <v>3</v>
      </c>
      <c r="C4" s="3" t="s">
        <v>15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5"/>
      <c r="R4" s="59" t="s">
        <v>21</v>
      </c>
      <c r="S4" s="60" t="s">
        <v>3</v>
      </c>
      <c r="T4" s="60" t="s">
        <v>0</v>
      </c>
      <c r="U4" s="60" t="s">
        <v>11</v>
      </c>
      <c r="V4" s="60" t="s">
        <v>12</v>
      </c>
    </row>
    <row r="5" spans="1:22" ht="15" x14ac:dyDescent="0.2">
      <c r="A5" s="8">
        <v>1</v>
      </c>
      <c r="B5" s="10"/>
      <c r="C5" s="3" t="str">
        <f t="shared" ref="C5:C68" si="0">IF(B5=0,"",IF(B5="","",IF(B5&gt;$J$8,"High",IF(B5&lt;$J$9,"Low",""))))</f>
        <v/>
      </c>
      <c r="D5" s="3"/>
      <c r="E5" s="11" t="s">
        <v>17</v>
      </c>
      <c r="F5" s="12"/>
      <c r="G5" s="12"/>
      <c r="H5" s="12"/>
      <c r="I5" s="12"/>
      <c r="J5" s="12">
        <f>COUNTIF(B5:B104,"&gt;0")</f>
        <v>0</v>
      </c>
      <c r="K5" s="13"/>
      <c r="L5" s="3"/>
      <c r="M5" s="3"/>
      <c r="N5" s="3"/>
      <c r="O5" s="3"/>
      <c r="P5" s="3"/>
      <c r="Q5" s="66" t="s">
        <v>23</v>
      </c>
      <c r="R5" s="54">
        <f>E$38</f>
        <v>0</v>
      </c>
      <c r="S5" s="56">
        <f>E$39</f>
        <v>0</v>
      </c>
      <c r="T5" s="57">
        <f>S5*1000</f>
        <v>0</v>
      </c>
      <c r="U5" s="58">
        <f>E$40</f>
        <v>0</v>
      </c>
      <c r="V5" s="58">
        <f>E$41</f>
        <v>0</v>
      </c>
    </row>
    <row r="6" spans="1:22" ht="15" x14ac:dyDescent="0.2">
      <c r="A6" s="8">
        <f>1+A5</f>
        <v>2</v>
      </c>
      <c r="B6" s="10"/>
      <c r="C6" s="3" t="str">
        <f t="shared" si="0"/>
        <v/>
      </c>
      <c r="D6" s="3"/>
      <c r="E6" s="14"/>
      <c r="F6" s="15"/>
      <c r="G6" s="15"/>
      <c r="H6" s="15"/>
      <c r="I6" s="15"/>
      <c r="J6" s="15"/>
      <c r="K6" s="16"/>
      <c r="L6" s="3"/>
      <c r="M6" s="3"/>
      <c r="N6" s="3"/>
      <c r="O6" s="3"/>
      <c r="P6" s="3"/>
      <c r="Q6" s="66" t="s">
        <v>24</v>
      </c>
      <c r="R6" s="54">
        <f>F$38</f>
        <v>0</v>
      </c>
      <c r="S6" s="56">
        <f>F$39</f>
        <v>0</v>
      </c>
      <c r="T6" s="57">
        <f t="shared" ref="T6:T32" si="1">S6*1000</f>
        <v>0</v>
      </c>
      <c r="U6" s="58">
        <f>F$40</f>
        <v>0</v>
      </c>
      <c r="V6" s="58">
        <f>F$41</f>
        <v>0</v>
      </c>
    </row>
    <row r="7" spans="1:22" ht="15" x14ac:dyDescent="0.2">
      <c r="A7" s="8">
        <f t="shared" ref="A7:A70" si="2">1+A6</f>
        <v>3</v>
      </c>
      <c r="B7" s="10"/>
      <c r="C7" s="3" t="str">
        <f t="shared" si="0"/>
        <v/>
      </c>
      <c r="D7" s="3"/>
      <c r="E7" s="17" t="s">
        <v>18</v>
      </c>
      <c r="F7" s="18"/>
      <c r="G7" s="18"/>
      <c r="H7" s="18"/>
      <c r="I7" s="18"/>
      <c r="J7" s="19">
        <f>IFERROR(AVERAGE(B5:B104), 0)</f>
        <v>0</v>
      </c>
      <c r="K7" s="20" t="s">
        <v>3</v>
      </c>
      <c r="L7" s="3"/>
      <c r="M7" s="3"/>
      <c r="N7" s="3"/>
      <c r="O7" s="3"/>
      <c r="P7" s="3"/>
      <c r="Q7" s="66" t="s">
        <v>25</v>
      </c>
      <c r="R7" s="54">
        <f>G$38</f>
        <v>0</v>
      </c>
      <c r="S7" s="56">
        <f>G$39</f>
        <v>0</v>
      </c>
      <c r="T7" s="57">
        <f t="shared" si="1"/>
        <v>0</v>
      </c>
      <c r="U7" s="58">
        <f>G$40</f>
        <v>0</v>
      </c>
      <c r="V7" s="58">
        <f>G$41</f>
        <v>0</v>
      </c>
    </row>
    <row r="8" spans="1:22" ht="15" x14ac:dyDescent="0.2">
      <c r="A8" s="8">
        <f t="shared" si="2"/>
        <v>4</v>
      </c>
      <c r="B8" s="10"/>
      <c r="C8" s="3" t="str">
        <f t="shared" si="0"/>
        <v/>
      </c>
      <c r="D8" s="3"/>
      <c r="E8" s="63" t="s">
        <v>19</v>
      </c>
      <c r="F8" s="15"/>
      <c r="G8" s="15"/>
      <c r="H8" s="15"/>
      <c r="I8" s="15"/>
      <c r="J8" s="21">
        <f>IF(J7&gt;0, ROUND(J7*1.1,3), 0)</f>
        <v>0</v>
      </c>
      <c r="K8" s="16" t="s">
        <v>3</v>
      </c>
      <c r="L8" s="3"/>
      <c r="M8" s="3"/>
      <c r="N8" s="3"/>
      <c r="O8" s="3"/>
      <c r="P8" s="3"/>
      <c r="Q8" s="66" t="s">
        <v>26</v>
      </c>
      <c r="R8" s="54">
        <f>H$38</f>
        <v>0</v>
      </c>
      <c r="S8" s="56">
        <f>H$39</f>
        <v>0</v>
      </c>
      <c r="T8" s="57">
        <f t="shared" si="1"/>
        <v>0</v>
      </c>
      <c r="U8" s="58">
        <f>H$40</f>
        <v>0</v>
      </c>
      <c r="V8" s="58">
        <f>H$41</f>
        <v>0</v>
      </c>
    </row>
    <row r="9" spans="1:22" ht="15" x14ac:dyDescent="0.2">
      <c r="A9" s="8">
        <f t="shared" si="2"/>
        <v>5</v>
      </c>
      <c r="B9" s="10"/>
      <c r="C9" s="3" t="str">
        <f t="shared" si="0"/>
        <v/>
      </c>
      <c r="D9" s="3"/>
      <c r="E9" s="63" t="s">
        <v>20</v>
      </c>
      <c r="F9" s="15"/>
      <c r="G9" s="15"/>
      <c r="H9" s="15"/>
      <c r="I9" s="15"/>
      <c r="J9" s="21">
        <f>ROUND(J7*0.9,3)</f>
        <v>0</v>
      </c>
      <c r="K9" s="16" t="s">
        <v>3</v>
      </c>
      <c r="L9" s="3"/>
      <c r="M9" s="3"/>
      <c r="N9" s="3"/>
      <c r="O9" s="3"/>
      <c r="P9" s="3"/>
      <c r="Q9" s="66" t="s">
        <v>27</v>
      </c>
      <c r="R9" s="54">
        <f>I$38</f>
        <v>0</v>
      </c>
      <c r="S9" s="56">
        <f>I$39</f>
        <v>0</v>
      </c>
      <c r="T9" s="57">
        <f t="shared" si="1"/>
        <v>0</v>
      </c>
      <c r="U9" s="58">
        <f>I$40</f>
        <v>0</v>
      </c>
      <c r="V9" s="58">
        <f>I$41</f>
        <v>0</v>
      </c>
    </row>
    <row r="10" spans="1:22" ht="15" x14ac:dyDescent="0.2">
      <c r="A10" s="8">
        <f t="shared" si="2"/>
        <v>6</v>
      </c>
      <c r="B10" s="10"/>
      <c r="C10" s="3" t="str">
        <f t="shared" si="0"/>
        <v/>
      </c>
      <c r="D10" s="3"/>
      <c r="E10" s="14"/>
      <c r="F10" s="15"/>
      <c r="G10" s="15"/>
      <c r="H10" s="15"/>
      <c r="I10" s="15"/>
      <c r="J10" s="15"/>
      <c r="K10" s="16"/>
      <c r="L10" s="3"/>
      <c r="M10" s="3"/>
      <c r="N10" s="3"/>
      <c r="O10" s="3"/>
      <c r="P10" s="3"/>
      <c r="Q10" s="66" t="s">
        <v>28</v>
      </c>
      <c r="R10" s="54">
        <f>J$38</f>
        <v>0</v>
      </c>
      <c r="S10" s="56">
        <f>J$39</f>
        <v>0</v>
      </c>
      <c r="T10" s="57">
        <f t="shared" si="1"/>
        <v>0</v>
      </c>
      <c r="U10" s="58">
        <f>J$40</f>
        <v>0</v>
      </c>
      <c r="V10" s="58">
        <f>J$41</f>
        <v>0</v>
      </c>
    </row>
    <row r="11" spans="1:22" ht="15" x14ac:dyDescent="0.2">
      <c r="A11" s="8">
        <f t="shared" si="2"/>
        <v>7</v>
      </c>
      <c r="B11" s="10"/>
      <c r="C11" s="3" t="str">
        <f t="shared" si="0"/>
        <v/>
      </c>
      <c r="D11" s="3"/>
      <c r="E11" s="14" t="str">
        <f>CONCATENATE("Nombre d'oiseaux hors plage ",FIXED(J8,3)," &amp; ",FIXED(J9,3)," kg")</f>
        <v>Nombre d'oiseaux hors plage 0.000 &amp; 0.000 kg</v>
      </c>
      <c r="F11" s="15"/>
      <c r="G11" s="15"/>
      <c r="H11" s="15"/>
      <c r="I11" s="15"/>
      <c r="J11" s="22">
        <f>COUNTIF(C5:C104,"High")+COUNTIF(C5:C104,"Low")</f>
        <v>0</v>
      </c>
      <c r="K11" s="16"/>
      <c r="L11" s="3"/>
      <c r="M11" s="3"/>
      <c r="N11" s="3"/>
      <c r="O11" s="3"/>
      <c r="P11" s="3"/>
      <c r="Q11" s="66" t="s">
        <v>29</v>
      </c>
      <c r="R11" s="54">
        <f>K$38</f>
        <v>0</v>
      </c>
      <c r="S11" s="56">
        <f>K$39</f>
        <v>0</v>
      </c>
      <c r="T11" s="57">
        <f t="shared" si="1"/>
        <v>0</v>
      </c>
      <c r="U11" s="58">
        <f>K$40</f>
        <v>0</v>
      </c>
      <c r="V11" s="58">
        <f>K$41</f>
        <v>0</v>
      </c>
    </row>
    <row r="12" spans="1:22" ht="15" x14ac:dyDescent="0.2">
      <c r="A12" s="8">
        <f t="shared" si="2"/>
        <v>8</v>
      </c>
      <c r="B12" s="10"/>
      <c r="C12" s="3" t="str">
        <f t="shared" si="0"/>
        <v/>
      </c>
      <c r="D12" s="3"/>
      <c r="E12" s="17" t="str">
        <f>CONCATENATE("Uniformité = ([",J5,"-",J11,"]/",J5,") x 100 = ")</f>
        <v xml:space="preserve">Uniformité = ([0-0]/0) x 100 = </v>
      </c>
      <c r="F12" s="18"/>
      <c r="G12" s="18"/>
      <c r="H12" s="18"/>
      <c r="I12" s="18"/>
      <c r="J12" s="18">
        <f>IFERROR(ROUND(((J5-J11)/J5)*100,0), 0)</f>
        <v>0</v>
      </c>
      <c r="K12" s="20" t="s">
        <v>4</v>
      </c>
      <c r="L12" s="3"/>
      <c r="M12" s="3"/>
      <c r="N12" s="3"/>
      <c r="O12" s="3"/>
      <c r="P12" s="3"/>
      <c r="Q12" s="66" t="s">
        <v>30</v>
      </c>
      <c r="R12" s="54">
        <f>L$38</f>
        <v>0</v>
      </c>
      <c r="S12" s="56">
        <f>L$39</f>
        <v>0</v>
      </c>
      <c r="T12" s="57">
        <f t="shared" si="1"/>
        <v>0</v>
      </c>
      <c r="U12" s="58">
        <f>L$40</f>
        <v>0</v>
      </c>
      <c r="V12" s="58">
        <f>L$41</f>
        <v>0</v>
      </c>
    </row>
    <row r="13" spans="1:22" ht="15.75" thickBot="1" x14ac:dyDescent="0.25">
      <c r="A13" s="8">
        <f t="shared" si="2"/>
        <v>9</v>
      </c>
      <c r="B13" s="10"/>
      <c r="C13" s="3" t="str">
        <f t="shared" si="0"/>
        <v/>
      </c>
      <c r="D13" s="3"/>
      <c r="E13" s="23" t="str">
        <f>IFERROR(CONCATENATE("CV = (",TEXT(G19, "#.##"),"/",TEXT(J7,"#.###"),") x 100 = "), "CV%")</f>
        <v>CV%</v>
      </c>
      <c r="F13" s="24"/>
      <c r="G13" s="24"/>
      <c r="H13" s="24"/>
      <c r="I13" s="24"/>
      <c r="J13" s="25">
        <f>IFERROR((G19/J7)*100, 0)</f>
        <v>0</v>
      </c>
      <c r="K13" s="26" t="s">
        <v>4</v>
      </c>
      <c r="L13" s="3"/>
      <c r="M13" s="3"/>
      <c r="N13" s="27" t="s">
        <v>16</v>
      </c>
      <c r="O13" s="28" t="s">
        <v>21</v>
      </c>
      <c r="P13" s="3"/>
      <c r="Q13" s="66" t="s">
        <v>31</v>
      </c>
      <c r="R13" s="54">
        <f>M$38</f>
        <v>0</v>
      </c>
      <c r="S13" s="56">
        <f>M$39</f>
        <v>0</v>
      </c>
      <c r="T13" s="57">
        <f t="shared" si="1"/>
        <v>0</v>
      </c>
      <c r="U13" s="58">
        <f>M$40</f>
        <v>0</v>
      </c>
      <c r="V13" s="58">
        <f>M$41</f>
        <v>0</v>
      </c>
    </row>
    <row r="14" spans="1:22" ht="15" x14ac:dyDescent="0.2">
      <c r="A14" s="8">
        <f t="shared" si="2"/>
        <v>10</v>
      </c>
      <c r="B14" s="10"/>
      <c r="C14" s="3" t="str">
        <f t="shared" si="0"/>
        <v/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28"/>
      <c r="O14" s="29"/>
      <c r="P14" s="3"/>
      <c r="Q14" s="66" t="s">
        <v>32</v>
      </c>
      <c r="R14" s="54">
        <f>N$38</f>
        <v>0</v>
      </c>
      <c r="S14" s="56">
        <f>N$39</f>
        <v>0</v>
      </c>
      <c r="T14" s="57">
        <f t="shared" si="1"/>
        <v>0</v>
      </c>
      <c r="U14" s="58">
        <f>N$40</f>
        <v>0</v>
      </c>
      <c r="V14" s="58">
        <f>N$41</f>
        <v>0</v>
      </c>
    </row>
    <row r="15" spans="1:22" ht="15" x14ac:dyDescent="0.2">
      <c r="A15" s="8">
        <f t="shared" si="2"/>
        <v>11</v>
      </c>
      <c r="B15" s="10"/>
      <c r="C15" s="3" t="str">
        <f t="shared" si="0"/>
        <v/>
      </c>
      <c r="D15" s="3"/>
      <c r="E15" s="3"/>
      <c r="F15" s="3" t="s">
        <v>1</v>
      </c>
      <c r="G15" s="30">
        <f>MIN(B5:B104)-0.00000001</f>
        <v>-1E-8</v>
      </c>
      <c r="H15" s="30">
        <f>ROUNDDOWN(G15,1)</f>
        <v>0</v>
      </c>
      <c r="I15" s="3"/>
      <c r="J15" s="3" t="s">
        <v>5</v>
      </c>
      <c r="K15" s="3"/>
      <c r="L15" s="3"/>
      <c r="M15" s="3"/>
      <c r="N15" s="28" t="str">
        <f>CONCATENATE(FIXED(H15,2),"–",FIXED(J18,2))</f>
        <v>0.00–0.01</v>
      </c>
      <c r="O15" s="29">
        <f>COUNTIF($B$5:$B$105,"&lt;"&amp;J18)-COUNTIF($B$5:$B105,"&lt;"&amp;J17)</f>
        <v>0</v>
      </c>
      <c r="P15" s="3"/>
      <c r="Q15" s="66" t="s">
        <v>33</v>
      </c>
      <c r="R15" s="54">
        <f>O$38</f>
        <v>0</v>
      </c>
      <c r="S15" s="56">
        <f>O$39</f>
        <v>0</v>
      </c>
      <c r="T15" s="57">
        <f t="shared" si="1"/>
        <v>0</v>
      </c>
      <c r="U15" s="58">
        <f>O$40</f>
        <v>0</v>
      </c>
      <c r="V15" s="58">
        <f>O$41</f>
        <v>0</v>
      </c>
    </row>
    <row r="16" spans="1:22" ht="15" x14ac:dyDescent="0.2">
      <c r="A16" s="8">
        <f t="shared" si="2"/>
        <v>12</v>
      </c>
      <c r="B16" s="10"/>
      <c r="C16" s="3" t="str">
        <f t="shared" si="0"/>
        <v/>
      </c>
      <c r="D16" s="3"/>
      <c r="E16" s="3"/>
      <c r="F16" s="3" t="s">
        <v>2</v>
      </c>
      <c r="G16" s="30">
        <f>MAX(B5:B104)+0.00000001</f>
        <v>1E-8</v>
      </c>
      <c r="H16" s="30">
        <f>ROUNDUP(G16,1)</f>
        <v>0.1</v>
      </c>
      <c r="I16" s="3"/>
      <c r="J16" s="28" t="s">
        <v>6</v>
      </c>
      <c r="K16" s="28" t="s">
        <v>7</v>
      </c>
      <c r="L16" s="3"/>
      <c r="M16" s="3"/>
      <c r="N16" s="28" t="str">
        <f>CONCATENATE(FIXED(J18,2),"–",FIXED(J19,2))</f>
        <v>0.01–0.02</v>
      </c>
      <c r="O16" s="29">
        <f>COUNTIF($B$5:$B$105,"&lt;"&amp;J19)-COUNTIF($B$5:$B106,"&lt;"&amp;J18)</f>
        <v>0</v>
      </c>
      <c r="P16" s="3"/>
      <c r="Q16" s="66" t="s">
        <v>34</v>
      </c>
      <c r="R16" s="54">
        <f>P$38</f>
        <v>0</v>
      </c>
      <c r="S16" s="56">
        <f>P$39</f>
        <v>0</v>
      </c>
      <c r="T16" s="57">
        <f t="shared" si="1"/>
        <v>0</v>
      </c>
      <c r="U16" s="58">
        <f>P$40</f>
        <v>0</v>
      </c>
      <c r="V16" s="58">
        <f>P$41</f>
        <v>0</v>
      </c>
    </row>
    <row r="17" spans="1:22" ht="15" x14ac:dyDescent="0.2">
      <c r="A17" s="8">
        <f t="shared" si="2"/>
        <v>13</v>
      </c>
      <c r="B17" s="10"/>
      <c r="C17" s="3" t="str">
        <f t="shared" si="0"/>
        <v/>
      </c>
      <c r="D17" s="3"/>
      <c r="E17" s="3"/>
      <c r="F17" s="3" t="s">
        <v>8</v>
      </c>
      <c r="G17" s="30">
        <f>ROUND((J7-G15)/5,3)</f>
        <v>0</v>
      </c>
      <c r="H17" s="30">
        <f>ROUND((H16-H15)/10,3)</f>
        <v>0.01</v>
      </c>
      <c r="I17" s="3"/>
      <c r="J17" s="31">
        <f>H15</f>
        <v>0</v>
      </c>
      <c r="K17" s="31" t="e">
        <f t="shared" ref="K17:K27" si="3">NORMDIST(J17,$J$7,$G$19,FALSE)</f>
        <v>#DIV/0!</v>
      </c>
      <c r="L17" s="3"/>
      <c r="M17" s="3"/>
      <c r="N17" s="28" t="str">
        <f t="shared" ref="N17:N24" si="4">CONCATENATE(FIXED(J19,2),"–",FIXED(J20,2))</f>
        <v>0.02–0.03</v>
      </c>
      <c r="O17" s="29">
        <f>COUNTIF($B$5:$B$105,"&lt;"&amp;J20)-COUNTIF($B$5:$B107,"&lt;"&amp;J19)</f>
        <v>0</v>
      </c>
      <c r="P17" s="3"/>
      <c r="Q17" s="66" t="s">
        <v>35</v>
      </c>
      <c r="R17" s="54">
        <f>Q$38</f>
        <v>0</v>
      </c>
      <c r="S17" s="56">
        <f>Q$39</f>
        <v>0</v>
      </c>
      <c r="T17" s="57">
        <f t="shared" si="1"/>
        <v>0</v>
      </c>
      <c r="U17" s="58">
        <f>Q$40</f>
        <v>0</v>
      </c>
      <c r="V17" s="58">
        <f>Q$41</f>
        <v>0</v>
      </c>
    </row>
    <row r="18" spans="1:22" ht="15" x14ac:dyDescent="0.2">
      <c r="A18" s="8">
        <f t="shared" si="2"/>
        <v>14</v>
      </c>
      <c r="B18" s="10"/>
      <c r="C18" s="3" t="str">
        <f t="shared" si="0"/>
        <v/>
      </c>
      <c r="D18" s="3"/>
      <c r="E18" s="3"/>
      <c r="F18" s="3"/>
      <c r="G18" s="3"/>
      <c r="H18" s="3"/>
      <c r="I18" s="3"/>
      <c r="J18" s="31">
        <f t="shared" ref="J18:J27" si="5">J17+$H$17</f>
        <v>0.01</v>
      </c>
      <c r="K18" s="31" t="e">
        <f t="shared" si="3"/>
        <v>#DIV/0!</v>
      </c>
      <c r="L18" s="3"/>
      <c r="M18" s="3"/>
      <c r="N18" s="28" t="str">
        <f t="shared" si="4"/>
        <v>0.03–0.04</v>
      </c>
      <c r="O18" s="29">
        <f>COUNTIF($B$5:$B$105,"&lt;"&amp;J21)-COUNTIF($B$5:$B108,"&lt;"&amp;J20)</f>
        <v>0</v>
      </c>
      <c r="P18" s="3"/>
      <c r="Q18" s="66" t="s">
        <v>36</v>
      </c>
      <c r="R18" s="54">
        <f>R$38</f>
        <v>0</v>
      </c>
      <c r="S18" s="56">
        <f>R$39</f>
        <v>0</v>
      </c>
      <c r="T18" s="57">
        <f t="shared" si="1"/>
        <v>0</v>
      </c>
      <c r="U18" s="58">
        <f>R$40</f>
        <v>0</v>
      </c>
      <c r="V18" s="58">
        <f>R$41</f>
        <v>0</v>
      </c>
    </row>
    <row r="19" spans="1:22" ht="15" x14ac:dyDescent="0.2">
      <c r="A19" s="8">
        <f t="shared" si="2"/>
        <v>15</v>
      </c>
      <c r="B19" s="10"/>
      <c r="C19" s="3" t="str">
        <f t="shared" si="0"/>
        <v/>
      </c>
      <c r="D19" s="3"/>
      <c r="E19" s="3"/>
      <c r="F19" s="3" t="s">
        <v>9</v>
      </c>
      <c r="G19" s="32" t="e">
        <f>STDEV(B4:B105)</f>
        <v>#DIV/0!</v>
      </c>
      <c r="H19" s="3"/>
      <c r="I19" s="3"/>
      <c r="J19" s="31">
        <f t="shared" si="5"/>
        <v>0.02</v>
      </c>
      <c r="K19" s="31" t="e">
        <f t="shared" si="3"/>
        <v>#DIV/0!</v>
      </c>
      <c r="L19" s="3"/>
      <c r="M19" s="3"/>
      <c r="N19" s="28" t="str">
        <f t="shared" si="4"/>
        <v>0.04–0.05</v>
      </c>
      <c r="O19" s="29">
        <f>COUNTIF($B$5:$B$105,"&lt;"&amp;J22)-COUNTIF($B$5:$B109,"&lt;"&amp;J21)</f>
        <v>0</v>
      </c>
      <c r="P19" s="3"/>
      <c r="Q19" s="66" t="s">
        <v>37</v>
      </c>
      <c r="R19" s="54">
        <f>S$38</f>
        <v>0</v>
      </c>
      <c r="S19" s="56">
        <f>S$39</f>
        <v>0</v>
      </c>
      <c r="T19" s="57">
        <f t="shared" si="1"/>
        <v>0</v>
      </c>
      <c r="U19" s="58">
        <f>S$40</f>
        <v>0</v>
      </c>
      <c r="V19" s="58">
        <f>S$41</f>
        <v>0</v>
      </c>
    </row>
    <row r="20" spans="1:22" ht="15" x14ac:dyDescent="0.2">
      <c r="A20" s="8">
        <f t="shared" si="2"/>
        <v>16</v>
      </c>
      <c r="B20" s="10"/>
      <c r="C20" s="3" t="str">
        <f t="shared" si="0"/>
        <v/>
      </c>
      <c r="D20" s="3"/>
      <c r="E20" s="3"/>
      <c r="F20" s="3"/>
      <c r="G20" s="3"/>
      <c r="H20" s="3"/>
      <c r="I20" s="3"/>
      <c r="J20" s="31">
        <f t="shared" si="5"/>
        <v>0.03</v>
      </c>
      <c r="K20" s="31" t="e">
        <f t="shared" si="3"/>
        <v>#DIV/0!</v>
      </c>
      <c r="L20" s="3"/>
      <c r="M20" s="3"/>
      <c r="N20" s="28" t="str">
        <f t="shared" si="4"/>
        <v>0.05–0.06</v>
      </c>
      <c r="O20" s="29">
        <f>COUNTIF($B$5:$B$105,"&lt;"&amp;J23)-COUNTIF($B$5:$B110,"&lt;"&amp;J22)</f>
        <v>0</v>
      </c>
      <c r="P20" s="3"/>
      <c r="Q20" s="66" t="s">
        <v>38</v>
      </c>
      <c r="R20" s="54">
        <f>T$38</f>
        <v>0</v>
      </c>
      <c r="S20" s="56">
        <f>T$39</f>
        <v>0</v>
      </c>
      <c r="T20" s="57">
        <f t="shared" si="1"/>
        <v>0</v>
      </c>
      <c r="U20" s="58">
        <f>T$40</f>
        <v>0</v>
      </c>
      <c r="V20" s="58">
        <f>T$41</f>
        <v>0</v>
      </c>
    </row>
    <row r="21" spans="1:22" ht="15" x14ac:dyDescent="0.2">
      <c r="A21" s="8">
        <f t="shared" si="2"/>
        <v>17</v>
      </c>
      <c r="B21" s="10"/>
      <c r="C21" s="3" t="str">
        <f t="shared" si="0"/>
        <v/>
      </c>
      <c r="D21" s="3"/>
      <c r="E21" s="3"/>
      <c r="F21" s="3"/>
      <c r="G21" s="3"/>
      <c r="H21" s="3"/>
      <c r="I21" s="3"/>
      <c r="J21" s="31">
        <f t="shared" si="5"/>
        <v>0.04</v>
      </c>
      <c r="K21" s="31" t="e">
        <f t="shared" si="3"/>
        <v>#DIV/0!</v>
      </c>
      <c r="L21" s="3"/>
      <c r="M21" s="3"/>
      <c r="N21" s="28" t="str">
        <f t="shared" si="4"/>
        <v>0.06–0.07</v>
      </c>
      <c r="O21" s="29">
        <f>COUNTIF($B$5:$B$105,"&lt;"&amp;J24)-COUNTIF($B$5:$B111,"&lt;"&amp;J23)</f>
        <v>0</v>
      </c>
      <c r="P21" s="3"/>
      <c r="Q21" s="66" t="s">
        <v>39</v>
      </c>
      <c r="R21" s="54">
        <f>U$38</f>
        <v>0</v>
      </c>
      <c r="S21" s="56">
        <f>U$39</f>
        <v>0</v>
      </c>
      <c r="T21" s="57">
        <f t="shared" si="1"/>
        <v>0</v>
      </c>
      <c r="U21" s="58">
        <f>U$40</f>
        <v>0</v>
      </c>
      <c r="V21" s="58">
        <f>U$41</f>
        <v>0</v>
      </c>
    </row>
    <row r="22" spans="1:22" ht="15" x14ac:dyDescent="0.2">
      <c r="A22" s="8">
        <f t="shared" si="2"/>
        <v>18</v>
      </c>
      <c r="B22" s="10"/>
      <c r="C22" s="3" t="str">
        <f t="shared" si="0"/>
        <v/>
      </c>
      <c r="D22" s="3"/>
      <c r="E22" s="3"/>
      <c r="F22" s="3"/>
      <c r="G22" s="3"/>
      <c r="H22" s="3"/>
      <c r="I22" s="3"/>
      <c r="J22" s="31">
        <f t="shared" si="5"/>
        <v>0.05</v>
      </c>
      <c r="K22" s="31" t="e">
        <f t="shared" si="3"/>
        <v>#DIV/0!</v>
      </c>
      <c r="L22" s="3"/>
      <c r="M22" s="3"/>
      <c r="N22" s="28" t="str">
        <f t="shared" si="4"/>
        <v>0.07–0.08</v>
      </c>
      <c r="O22" s="29">
        <f>COUNTIF($B$5:$B$105,"&lt;"&amp;J25)-COUNTIF($B$5:$B112,"&lt;"&amp;J24)</f>
        <v>0</v>
      </c>
      <c r="P22" s="3"/>
      <c r="Q22" s="66" t="s">
        <v>40</v>
      </c>
      <c r="R22" s="54">
        <f>V$38</f>
        <v>0</v>
      </c>
      <c r="S22" s="56">
        <f>V$39</f>
        <v>0</v>
      </c>
      <c r="T22" s="57">
        <f t="shared" si="1"/>
        <v>0</v>
      </c>
      <c r="U22" s="58">
        <f>V$40</f>
        <v>0</v>
      </c>
      <c r="V22" s="58">
        <f>V$41</f>
        <v>0</v>
      </c>
    </row>
    <row r="23" spans="1:22" ht="15" x14ac:dyDescent="0.2">
      <c r="A23" s="8">
        <f t="shared" si="2"/>
        <v>19</v>
      </c>
      <c r="B23" s="10"/>
      <c r="C23" s="3" t="str">
        <f t="shared" si="0"/>
        <v/>
      </c>
      <c r="D23" s="3"/>
      <c r="E23" s="3"/>
      <c r="F23" s="3"/>
      <c r="G23" s="3"/>
      <c r="H23" s="3"/>
      <c r="I23" s="3"/>
      <c r="J23" s="31">
        <f t="shared" si="5"/>
        <v>6.0000000000000005E-2</v>
      </c>
      <c r="K23" s="31" t="e">
        <f t="shared" si="3"/>
        <v>#DIV/0!</v>
      </c>
      <c r="L23" s="3"/>
      <c r="M23" s="3"/>
      <c r="N23" s="28" t="str">
        <f t="shared" si="4"/>
        <v>0.08–0.09</v>
      </c>
      <c r="O23" s="29">
        <f>COUNTIF($B$5:$B$105,"&lt;"&amp;J26)-COUNTIF($B$5:$B113,"&lt;"&amp;J25)</f>
        <v>0</v>
      </c>
      <c r="P23" s="3"/>
      <c r="Q23" s="66" t="s">
        <v>41</v>
      </c>
      <c r="R23" s="54">
        <f>W$38</f>
        <v>0</v>
      </c>
      <c r="S23" s="56">
        <f>W$39</f>
        <v>0</v>
      </c>
      <c r="T23" s="57">
        <f t="shared" si="1"/>
        <v>0</v>
      </c>
      <c r="U23" s="58">
        <f>W$40</f>
        <v>0</v>
      </c>
      <c r="V23" s="58">
        <f>W$41</f>
        <v>0</v>
      </c>
    </row>
    <row r="24" spans="1:22" ht="15" x14ac:dyDescent="0.2">
      <c r="A24" s="8">
        <f t="shared" si="2"/>
        <v>20</v>
      </c>
      <c r="B24" s="10"/>
      <c r="C24" s="3" t="str">
        <f t="shared" si="0"/>
        <v/>
      </c>
      <c r="D24" s="3"/>
      <c r="E24" s="3"/>
      <c r="F24" s="3"/>
      <c r="G24" s="3"/>
      <c r="H24" s="3"/>
      <c r="I24" s="3"/>
      <c r="J24" s="31">
        <f t="shared" si="5"/>
        <v>7.0000000000000007E-2</v>
      </c>
      <c r="K24" s="31" t="e">
        <f t="shared" si="3"/>
        <v>#DIV/0!</v>
      </c>
      <c r="L24" s="3"/>
      <c r="M24" s="3"/>
      <c r="N24" s="28" t="str">
        <f t="shared" si="4"/>
        <v>0.09–0.10</v>
      </c>
      <c r="O24" s="29">
        <f>COUNTIF($B$5:$B$105,"&lt;"&amp;J27)-COUNTIF($B$5:$B114,"&lt;"&amp;J26)</f>
        <v>0</v>
      </c>
      <c r="P24" s="3"/>
      <c r="Q24" s="67" t="s">
        <v>42</v>
      </c>
      <c r="R24" s="54">
        <f>X$38</f>
        <v>0</v>
      </c>
      <c r="S24" s="56">
        <f>X$39</f>
        <v>0</v>
      </c>
      <c r="T24" s="57">
        <f t="shared" si="1"/>
        <v>0</v>
      </c>
      <c r="U24" s="58">
        <f>X$40</f>
        <v>0</v>
      </c>
      <c r="V24" s="58">
        <f>X$41</f>
        <v>0</v>
      </c>
    </row>
    <row r="25" spans="1:22" ht="15" x14ac:dyDescent="0.2">
      <c r="A25" s="8">
        <f t="shared" si="2"/>
        <v>21</v>
      </c>
      <c r="B25" s="10"/>
      <c r="C25" s="3" t="str">
        <f t="shared" si="0"/>
        <v/>
      </c>
      <c r="D25" s="3"/>
      <c r="E25" s="3"/>
      <c r="F25" s="3"/>
      <c r="G25" s="3"/>
      <c r="H25" s="3"/>
      <c r="I25" s="3"/>
      <c r="J25" s="31">
        <f t="shared" si="5"/>
        <v>0.08</v>
      </c>
      <c r="K25" s="31" t="e">
        <f t="shared" si="3"/>
        <v>#DIV/0!</v>
      </c>
      <c r="L25" s="3"/>
      <c r="M25" s="3"/>
      <c r="N25" s="28"/>
      <c r="O25" s="29"/>
      <c r="P25" s="3"/>
      <c r="Q25" s="66" t="s">
        <v>43</v>
      </c>
      <c r="R25" s="54">
        <f>Y$38</f>
        <v>0</v>
      </c>
      <c r="S25" s="56">
        <f>Y$39</f>
        <v>0</v>
      </c>
      <c r="T25" s="57">
        <f t="shared" si="1"/>
        <v>0</v>
      </c>
      <c r="U25" s="58">
        <f>Y$40</f>
        <v>0</v>
      </c>
      <c r="V25" s="58">
        <f>Y$41</f>
        <v>0</v>
      </c>
    </row>
    <row r="26" spans="1:22" ht="15" x14ac:dyDescent="0.2">
      <c r="A26" s="8">
        <f t="shared" si="2"/>
        <v>22</v>
      </c>
      <c r="B26" s="10"/>
      <c r="C26" s="3" t="str">
        <f t="shared" si="0"/>
        <v/>
      </c>
      <c r="D26" s="3"/>
      <c r="E26" s="3"/>
      <c r="F26" s="3"/>
      <c r="G26" s="3"/>
      <c r="H26" s="3"/>
      <c r="I26" s="3"/>
      <c r="J26" s="31">
        <f t="shared" si="5"/>
        <v>0.09</v>
      </c>
      <c r="K26" s="31" t="e">
        <f t="shared" si="3"/>
        <v>#DIV/0!</v>
      </c>
      <c r="L26" s="3"/>
      <c r="M26" s="3"/>
      <c r="N26" s="65" t="s">
        <v>54</v>
      </c>
      <c r="O26" s="29">
        <f>SUM(O14:O25)</f>
        <v>0</v>
      </c>
      <c r="P26" s="3" t="str">
        <f>IF(O26&lt;&gt;J5,"Something is wrong","")</f>
        <v/>
      </c>
      <c r="Q26" s="67" t="s">
        <v>44</v>
      </c>
      <c r="R26" s="54">
        <f>Z$38</f>
        <v>0</v>
      </c>
      <c r="S26" s="56">
        <f>Z$39</f>
        <v>0</v>
      </c>
      <c r="T26" s="57">
        <f t="shared" si="1"/>
        <v>0</v>
      </c>
      <c r="U26" s="58">
        <f>Z$40</f>
        <v>0</v>
      </c>
      <c r="V26" s="58">
        <f>Z$41</f>
        <v>0</v>
      </c>
    </row>
    <row r="27" spans="1:22" ht="15" x14ac:dyDescent="0.2">
      <c r="A27" s="8">
        <f t="shared" si="2"/>
        <v>23</v>
      </c>
      <c r="B27" s="10"/>
      <c r="C27" s="3" t="str">
        <f t="shared" si="0"/>
        <v/>
      </c>
      <c r="D27" s="3"/>
      <c r="E27" s="3"/>
      <c r="F27" s="3"/>
      <c r="G27" s="3"/>
      <c r="H27" s="3"/>
      <c r="I27" s="3"/>
      <c r="J27" s="31">
        <f t="shared" si="5"/>
        <v>9.9999999999999992E-2</v>
      </c>
      <c r="K27" s="31" t="e">
        <f t="shared" si="3"/>
        <v>#DIV/0!</v>
      </c>
      <c r="L27" s="3"/>
      <c r="M27" s="3"/>
      <c r="N27" s="3"/>
      <c r="O27" s="3"/>
      <c r="P27" s="3"/>
      <c r="Q27" s="67" t="s">
        <v>45</v>
      </c>
      <c r="R27" s="54">
        <f>AA$38</f>
        <v>0</v>
      </c>
      <c r="S27" s="56">
        <f>AA$39</f>
        <v>0</v>
      </c>
      <c r="T27" s="57">
        <f t="shared" si="1"/>
        <v>0</v>
      </c>
      <c r="U27" s="58">
        <f>AA$40</f>
        <v>0</v>
      </c>
      <c r="V27" s="58">
        <f>AA$41</f>
        <v>0</v>
      </c>
    </row>
    <row r="28" spans="1:22" ht="15" x14ac:dyDescent="0.2">
      <c r="A28" s="8">
        <f t="shared" si="2"/>
        <v>24</v>
      </c>
      <c r="B28" s="10"/>
      <c r="C28" s="3" t="str">
        <f t="shared" si="0"/>
        <v/>
      </c>
      <c r="D28" s="3"/>
      <c r="E28" s="3"/>
      <c r="F28" s="3"/>
      <c r="G28" s="3"/>
      <c r="H28" s="3"/>
      <c r="I28" s="3"/>
      <c r="J28" s="31"/>
      <c r="K28" s="3"/>
      <c r="L28" s="3"/>
      <c r="M28" s="3"/>
      <c r="N28" s="3"/>
      <c r="O28" s="3"/>
      <c r="P28" s="3"/>
      <c r="Q28" s="67" t="s">
        <v>46</v>
      </c>
      <c r="R28" s="54">
        <f>AB$38</f>
        <v>0</v>
      </c>
      <c r="S28" s="56">
        <f>AB$39</f>
        <v>0</v>
      </c>
      <c r="T28" s="57">
        <f t="shared" si="1"/>
        <v>0</v>
      </c>
      <c r="U28" s="58">
        <f>AB$40</f>
        <v>0</v>
      </c>
      <c r="V28" s="58">
        <f>AB$41</f>
        <v>0</v>
      </c>
    </row>
    <row r="29" spans="1:22" ht="15" x14ac:dyDescent="0.2">
      <c r="A29" s="8">
        <f t="shared" si="2"/>
        <v>25</v>
      </c>
      <c r="B29" s="10"/>
      <c r="C29" s="3" t="str">
        <f t="shared" si="0"/>
        <v/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67" t="s">
        <v>47</v>
      </c>
      <c r="R29" s="54">
        <f>AC$38</f>
        <v>0</v>
      </c>
      <c r="S29" s="56">
        <f>AC$39</f>
        <v>0</v>
      </c>
      <c r="T29" s="57">
        <f t="shared" si="1"/>
        <v>0</v>
      </c>
      <c r="U29" s="58">
        <f>AC$40</f>
        <v>0</v>
      </c>
      <c r="V29" s="58">
        <f>AC$41</f>
        <v>0</v>
      </c>
    </row>
    <row r="30" spans="1:22" ht="15" x14ac:dyDescent="0.2">
      <c r="A30" s="8">
        <f t="shared" si="2"/>
        <v>26</v>
      </c>
      <c r="B30" s="10"/>
      <c r="C30" s="3" t="str">
        <f t="shared" si="0"/>
        <v/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7" t="s">
        <v>48</v>
      </c>
      <c r="R30" s="54">
        <f>AD$38</f>
        <v>0</v>
      </c>
      <c r="S30" s="56">
        <f>AD$39</f>
        <v>0</v>
      </c>
      <c r="T30" s="57">
        <f t="shared" si="1"/>
        <v>0</v>
      </c>
      <c r="U30" s="58">
        <f>AD$40</f>
        <v>0</v>
      </c>
      <c r="V30" s="58">
        <f>AD$41</f>
        <v>0</v>
      </c>
    </row>
    <row r="31" spans="1:22" ht="15" x14ac:dyDescent="0.2">
      <c r="A31" s="8">
        <f t="shared" si="2"/>
        <v>27</v>
      </c>
      <c r="B31" s="10"/>
      <c r="C31" s="3" t="str">
        <f t="shared" si="0"/>
        <v/>
      </c>
      <c r="D31" s="3"/>
      <c r="E31" s="3"/>
      <c r="F31" s="3"/>
      <c r="G31" s="3"/>
      <c r="H31" s="3" t="s">
        <v>10</v>
      </c>
      <c r="I31" s="3"/>
      <c r="J31" s="3"/>
      <c r="K31" s="3"/>
      <c r="L31" s="3"/>
      <c r="M31" s="3"/>
      <c r="N31" s="3"/>
      <c r="O31" s="3"/>
      <c r="P31" s="3"/>
      <c r="Q31" s="67" t="s">
        <v>49</v>
      </c>
      <c r="R31" s="54">
        <f>AE$38</f>
        <v>0</v>
      </c>
      <c r="S31" s="56">
        <f>AE$39</f>
        <v>0</v>
      </c>
      <c r="T31" s="57">
        <f t="shared" si="1"/>
        <v>0</v>
      </c>
      <c r="U31" s="58">
        <f>AE$40</f>
        <v>0</v>
      </c>
      <c r="V31" s="58">
        <f>AE$41</f>
        <v>0</v>
      </c>
    </row>
    <row r="32" spans="1:22" ht="15" x14ac:dyDescent="0.2">
      <c r="A32" s="8">
        <f t="shared" si="2"/>
        <v>28</v>
      </c>
      <c r="B32" s="10"/>
      <c r="C32" s="3" t="str">
        <f t="shared" si="0"/>
        <v/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67" t="s">
        <v>50</v>
      </c>
      <c r="R32" s="54">
        <f>AF$38</f>
        <v>0</v>
      </c>
      <c r="S32" s="56">
        <f>AF$39</f>
        <v>0</v>
      </c>
      <c r="T32" s="57">
        <f t="shared" si="1"/>
        <v>0</v>
      </c>
      <c r="U32" s="58">
        <f>AF$40</f>
        <v>0</v>
      </c>
      <c r="V32" s="58">
        <f>AF$41</f>
        <v>0</v>
      </c>
    </row>
    <row r="33" spans="1:94" ht="15" x14ac:dyDescent="0.2">
      <c r="A33" s="8">
        <f t="shared" si="2"/>
        <v>29</v>
      </c>
      <c r="B33" s="10"/>
      <c r="C33" s="3" t="str">
        <f t="shared" si="0"/>
        <v/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68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94" ht="15" x14ac:dyDescent="0.2">
      <c r="A34" s="8">
        <f t="shared" si="2"/>
        <v>30</v>
      </c>
      <c r="B34" s="10"/>
      <c r="C34" s="3" t="str">
        <f t="shared" si="0"/>
        <v/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94" ht="15" x14ac:dyDescent="0.2">
      <c r="A35" s="8">
        <f t="shared" si="2"/>
        <v>31</v>
      </c>
      <c r="B35" s="10"/>
      <c r="C35" s="3" t="str">
        <f t="shared" si="0"/>
        <v/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94" ht="15" x14ac:dyDescent="0.2">
      <c r="A36" s="8">
        <f t="shared" si="2"/>
        <v>32</v>
      </c>
      <c r="B36" s="10"/>
      <c r="C36" s="3" t="str">
        <f t="shared" si="0"/>
        <v/>
      </c>
      <c r="D36" s="69" t="s">
        <v>51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3"/>
      <c r="Z36" s="3"/>
      <c r="AA36" s="3"/>
      <c r="AB36" s="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94" ht="15.75" thickBot="1" x14ac:dyDescent="0.25">
      <c r="A37" s="8">
        <f t="shared" si="2"/>
        <v>33</v>
      </c>
      <c r="B37" s="10"/>
      <c r="C37" s="3" t="str">
        <f t="shared" si="0"/>
        <v/>
      </c>
      <c r="D37" s="34" t="s">
        <v>22</v>
      </c>
      <c r="E37" s="64" t="s">
        <v>23</v>
      </c>
      <c r="F37" s="64" t="s">
        <v>24</v>
      </c>
      <c r="G37" s="64" t="s">
        <v>25</v>
      </c>
      <c r="H37" s="64" t="s">
        <v>26</v>
      </c>
      <c r="I37" s="64" t="s">
        <v>27</v>
      </c>
      <c r="J37" s="64" t="s">
        <v>28</v>
      </c>
      <c r="K37" s="64" t="s">
        <v>29</v>
      </c>
      <c r="L37" s="64" t="s">
        <v>30</v>
      </c>
      <c r="M37" s="64" t="s">
        <v>31</v>
      </c>
      <c r="N37" s="64" t="s">
        <v>32</v>
      </c>
      <c r="O37" s="64" t="s">
        <v>33</v>
      </c>
      <c r="P37" s="64" t="s">
        <v>34</v>
      </c>
      <c r="Q37" s="64" t="s">
        <v>35</v>
      </c>
      <c r="R37" s="64" t="s">
        <v>36</v>
      </c>
      <c r="S37" s="64" t="s">
        <v>37</v>
      </c>
      <c r="T37" s="64" t="s">
        <v>38</v>
      </c>
      <c r="U37" s="64" t="s">
        <v>39</v>
      </c>
      <c r="V37" s="64" t="s">
        <v>40</v>
      </c>
      <c r="W37" s="64" t="s">
        <v>41</v>
      </c>
      <c r="X37" s="64" t="s">
        <v>42</v>
      </c>
      <c r="Y37" s="64" t="s">
        <v>43</v>
      </c>
      <c r="Z37" s="64" t="s">
        <v>44</v>
      </c>
      <c r="AA37" s="64" t="s">
        <v>45</v>
      </c>
      <c r="AB37" s="64" t="s">
        <v>46</v>
      </c>
      <c r="AC37" s="64" t="s">
        <v>47</v>
      </c>
      <c r="AD37" s="64" t="s">
        <v>48</v>
      </c>
      <c r="AE37" s="64" t="s">
        <v>49</v>
      </c>
      <c r="AF37" s="64" t="s">
        <v>50</v>
      </c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</row>
    <row r="38" spans="1:94" ht="15" x14ac:dyDescent="0.2">
      <c r="A38" s="8">
        <f t="shared" si="2"/>
        <v>34</v>
      </c>
      <c r="B38" s="10"/>
      <c r="C38" s="3" t="str">
        <f t="shared" si="0"/>
        <v/>
      </c>
      <c r="D38" s="35" t="s">
        <v>21</v>
      </c>
      <c r="E38" s="36">
        <f>COUNTIF(E42:E141, "&gt;0")</f>
        <v>0</v>
      </c>
      <c r="F38" s="37">
        <f t="shared" ref="F38:V38" si="6">COUNTIF(F42:F141, "&gt;0")</f>
        <v>0</v>
      </c>
      <c r="G38" s="37">
        <f t="shared" si="6"/>
        <v>0</v>
      </c>
      <c r="H38" s="37">
        <f t="shared" si="6"/>
        <v>0</v>
      </c>
      <c r="I38" s="37">
        <f t="shared" si="6"/>
        <v>0</v>
      </c>
      <c r="J38" s="37">
        <f t="shared" si="6"/>
        <v>0</v>
      </c>
      <c r="K38" s="37">
        <f t="shared" si="6"/>
        <v>0</v>
      </c>
      <c r="L38" s="37">
        <f t="shared" si="6"/>
        <v>0</v>
      </c>
      <c r="M38" s="37">
        <f t="shared" si="6"/>
        <v>0</v>
      </c>
      <c r="N38" s="37">
        <f t="shared" si="6"/>
        <v>0</v>
      </c>
      <c r="O38" s="37">
        <f t="shared" si="6"/>
        <v>0</v>
      </c>
      <c r="P38" s="37">
        <f t="shared" si="6"/>
        <v>0</v>
      </c>
      <c r="Q38" s="37">
        <f t="shared" si="6"/>
        <v>0</v>
      </c>
      <c r="R38" s="37">
        <f t="shared" si="6"/>
        <v>0</v>
      </c>
      <c r="S38" s="37">
        <f t="shared" si="6"/>
        <v>0</v>
      </c>
      <c r="T38" s="37">
        <f t="shared" si="6"/>
        <v>0</v>
      </c>
      <c r="U38" s="37">
        <f t="shared" si="6"/>
        <v>0</v>
      </c>
      <c r="V38" s="37">
        <f t="shared" si="6"/>
        <v>0</v>
      </c>
      <c r="W38" s="37">
        <f t="shared" ref="W38:AF38" si="7">COUNTIF(W42:W141, "&gt;0")</f>
        <v>0</v>
      </c>
      <c r="X38" s="37">
        <f t="shared" si="7"/>
        <v>0</v>
      </c>
      <c r="Y38" s="37">
        <f t="shared" si="7"/>
        <v>0</v>
      </c>
      <c r="Z38" s="37">
        <f t="shared" si="7"/>
        <v>0</v>
      </c>
      <c r="AA38" s="37">
        <f t="shared" si="7"/>
        <v>0</v>
      </c>
      <c r="AB38" s="37">
        <f t="shared" si="7"/>
        <v>0</v>
      </c>
      <c r="AC38" s="37">
        <f t="shared" si="7"/>
        <v>0</v>
      </c>
      <c r="AD38" s="37">
        <f t="shared" si="7"/>
        <v>0</v>
      </c>
      <c r="AE38" s="37">
        <f t="shared" si="7"/>
        <v>0</v>
      </c>
      <c r="AF38" s="38">
        <f t="shared" si="7"/>
        <v>0</v>
      </c>
      <c r="AG38" s="3"/>
      <c r="AN38" s="3"/>
      <c r="AO38" s="3"/>
      <c r="AP38" s="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</row>
    <row r="39" spans="1:94" ht="15" x14ac:dyDescent="0.2">
      <c r="A39" s="8">
        <f t="shared" si="2"/>
        <v>35</v>
      </c>
      <c r="B39" s="10"/>
      <c r="C39" s="3" t="str">
        <f t="shared" si="0"/>
        <v/>
      </c>
      <c r="D39" s="35" t="s">
        <v>52</v>
      </c>
      <c r="E39" s="40">
        <f>IFERROR(AVERAGE(E42:E141), 0)</f>
        <v>0</v>
      </c>
      <c r="F39" s="41">
        <f t="shared" ref="F39:V39" si="8">IFERROR(AVERAGE(F42:F141), 0)</f>
        <v>0</v>
      </c>
      <c r="G39" s="41">
        <f t="shared" si="8"/>
        <v>0</v>
      </c>
      <c r="H39" s="41">
        <f t="shared" si="8"/>
        <v>0</v>
      </c>
      <c r="I39" s="41">
        <f t="shared" si="8"/>
        <v>0</v>
      </c>
      <c r="J39" s="41">
        <f t="shared" si="8"/>
        <v>0</v>
      </c>
      <c r="K39" s="41">
        <f t="shared" si="8"/>
        <v>0</v>
      </c>
      <c r="L39" s="41">
        <f t="shared" si="8"/>
        <v>0</v>
      </c>
      <c r="M39" s="41">
        <f t="shared" si="8"/>
        <v>0</v>
      </c>
      <c r="N39" s="41">
        <f t="shared" si="8"/>
        <v>0</v>
      </c>
      <c r="O39" s="41">
        <f t="shared" si="8"/>
        <v>0</v>
      </c>
      <c r="P39" s="41">
        <f t="shared" si="8"/>
        <v>0</v>
      </c>
      <c r="Q39" s="41">
        <f t="shared" si="8"/>
        <v>0</v>
      </c>
      <c r="R39" s="41">
        <f t="shared" si="8"/>
        <v>0</v>
      </c>
      <c r="S39" s="41">
        <f t="shared" si="8"/>
        <v>0</v>
      </c>
      <c r="T39" s="41">
        <f t="shared" si="8"/>
        <v>0</v>
      </c>
      <c r="U39" s="41">
        <f t="shared" si="8"/>
        <v>0</v>
      </c>
      <c r="V39" s="41">
        <f t="shared" si="8"/>
        <v>0</v>
      </c>
      <c r="W39" s="41">
        <f t="shared" ref="W39:AF39" si="9">IFERROR(AVERAGE(W42:W141), 0)</f>
        <v>0</v>
      </c>
      <c r="X39" s="41">
        <f t="shared" si="9"/>
        <v>0</v>
      </c>
      <c r="Y39" s="41">
        <f t="shared" si="9"/>
        <v>0</v>
      </c>
      <c r="Z39" s="41">
        <f t="shared" si="9"/>
        <v>0</v>
      </c>
      <c r="AA39" s="41">
        <f t="shared" si="9"/>
        <v>0</v>
      </c>
      <c r="AB39" s="41">
        <f t="shared" si="9"/>
        <v>0</v>
      </c>
      <c r="AC39" s="41">
        <f t="shared" si="9"/>
        <v>0</v>
      </c>
      <c r="AD39" s="41">
        <f t="shared" si="9"/>
        <v>0</v>
      </c>
      <c r="AE39" s="41">
        <f t="shared" si="9"/>
        <v>0</v>
      </c>
      <c r="AF39" s="42">
        <f t="shared" si="9"/>
        <v>0</v>
      </c>
      <c r="AG39" s="3"/>
      <c r="AN39" s="3"/>
      <c r="AO39" s="3"/>
      <c r="AP39" s="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</row>
    <row r="40" spans="1:94" ht="15" x14ac:dyDescent="0.2">
      <c r="A40" s="8">
        <f t="shared" si="2"/>
        <v>36</v>
      </c>
      <c r="B40" s="10"/>
      <c r="C40" s="3" t="str">
        <f t="shared" si="0"/>
        <v/>
      </c>
      <c r="D40" s="35" t="s">
        <v>53</v>
      </c>
      <c r="E40" s="43">
        <f>IFERROR((E38-E144)/E38, 0)</f>
        <v>0</v>
      </c>
      <c r="F40" s="44">
        <f t="shared" ref="F40:V40" si="10">IFERROR((F38-F144)/F38, 0)</f>
        <v>0</v>
      </c>
      <c r="G40" s="44">
        <f t="shared" si="10"/>
        <v>0</v>
      </c>
      <c r="H40" s="44">
        <f t="shared" si="10"/>
        <v>0</v>
      </c>
      <c r="I40" s="44">
        <f t="shared" si="10"/>
        <v>0</v>
      </c>
      <c r="J40" s="44">
        <f t="shared" si="10"/>
        <v>0</v>
      </c>
      <c r="K40" s="44">
        <f t="shared" si="10"/>
        <v>0</v>
      </c>
      <c r="L40" s="44">
        <f t="shared" si="10"/>
        <v>0</v>
      </c>
      <c r="M40" s="44">
        <f t="shared" si="10"/>
        <v>0</v>
      </c>
      <c r="N40" s="44">
        <f t="shared" si="10"/>
        <v>0</v>
      </c>
      <c r="O40" s="44">
        <f t="shared" si="10"/>
        <v>0</v>
      </c>
      <c r="P40" s="44">
        <f t="shared" si="10"/>
        <v>0</v>
      </c>
      <c r="Q40" s="44">
        <f t="shared" si="10"/>
        <v>0</v>
      </c>
      <c r="R40" s="44">
        <f t="shared" si="10"/>
        <v>0</v>
      </c>
      <c r="S40" s="44">
        <f t="shared" si="10"/>
        <v>0</v>
      </c>
      <c r="T40" s="44">
        <f t="shared" si="10"/>
        <v>0</v>
      </c>
      <c r="U40" s="44">
        <f t="shared" si="10"/>
        <v>0</v>
      </c>
      <c r="V40" s="44">
        <f t="shared" si="10"/>
        <v>0</v>
      </c>
      <c r="W40" s="44">
        <f t="shared" ref="W40:AF40" si="11">IFERROR((W38-W144)/W38, 0)</f>
        <v>0</v>
      </c>
      <c r="X40" s="44">
        <f t="shared" si="11"/>
        <v>0</v>
      </c>
      <c r="Y40" s="44">
        <f t="shared" si="11"/>
        <v>0</v>
      </c>
      <c r="Z40" s="44">
        <f t="shared" si="11"/>
        <v>0</v>
      </c>
      <c r="AA40" s="44">
        <f t="shared" si="11"/>
        <v>0</v>
      </c>
      <c r="AB40" s="44">
        <f t="shared" si="11"/>
        <v>0</v>
      </c>
      <c r="AC40" s="44">
        <f t="shared" si="11"/>
        <v>0</v>
      </c>
      <c r="AD40" s="44">
        <f t="shared" si="11"/>
        <v>0</v>
      </c>
      <c r="AE40" s="44">
        <f t="shared" si="11"/>
        <v>0</v>
      </c>
      <c r="AF40" s="45">
        <f t="shared" si="11"/>
        <v>0</v>
      </c>
      <c r="AG40" s="3"/>
      <c r="AN40" s="3"/>
      <c r="AO40" s="3"/>
      <c r="AP40" s="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</row>
    <row r="41" spans="1:94" ht="15.75" thickBot="1" x14ac:dyDescent="0.25">
      <c r="A41" s="8">
        <f t="shared" si="2"/>
        <v>37</v>
      </c>
      <c r="B41" s="10"/>
      <c r="C41" s="3" t="str">
        <f t="shared" si="0"/>
        <v/>
      </c>
      <c r="D41" s="35" t="s">
        <v>12</v>
      </c>
      <c r="E41" s="46">
        <f>IFERROR(STDEV(E42:E141)/E39, 0)</f>
        <v>0</v>
      </c>
      <c r="F41" s="47">
        <f t="shared" ref="F41:V41" si="12">IFERROR(STDEV(F42:F141)/F39, 0)</f>
        <v>0</v>
      </c>
      <c r="G41" s="47">
        <f t="shared" si="12"/>
        <v>0</v>
      </c>
      <c r="H41" s="47">
        <f t="shared" si="12"/>
        <v>0</v>
      </c>
      <c r="I41" s="47">
        <f t="shared" si="12"/>
        <v>0</v>
      </c>
      <c r="J41" s="47">
        <f t="shared" si="12"/>
        <v>0</v>
      </c>
      <c r="K41" s="47">
        <f t="shared" si="12"/>
        <v>0</v>
      </c>
      <c r="L41" s="47">
        <f t="shared" si="12"/>
        <v>0</v>
      </c>
      <c r="M41" s="47">
        <f t="shared" si="12"/>
        <v>0</v>
      </c>
      <c r="N41" s="47">
        <f t="shared" si="12"/>
        <v>0</v>
      </c>
      <c r="O41" s="47">
        <f t="shared" si="12"/>
        <v>0</v>
      </c>
      <c r="P41" s="47">
        <f t="shared" si="12"/>
        <v>0</v>
      </c>
      <c r="Q41" s="47">
        <f t="shared" si="12"/>
        <v>0</v>
      </c>
      <c r="R41" s="47">
        <f t="shared" si="12"/>
        <v>0</v>
      </c>
      <c r="S41" s="47">
        <f t="shared" si="12"/>
        <v>0</v>
      </c>
      <c r="T41" s="47">
        <f t="shared" si="12"/>
        <v>0</v>
      </c>
      <c r="U41" s="47">
        <f t="shared" si="12"/>
        <v>0</v>
      </c>
      <c r="V41" s="47">
        <f t="shared" si="12"/>
        <v>0</v>
      </c>
      <c r="W41" s="47">
        <f t="shared" ref="W41:AF41" si="13">IFERROR(STDEV(W42:W141)/W39, 0)</f>
        <v>0</v>
      </c>
      <c r="X41" s="47">
        <f t="shared" si="13"/>
        <v>0</v>
      </c>
      <c r="Y41" s="47">
        <f t="shared" si="13"/>
        <v>0</v>
      </c>
      <c r="Z41" s="47">
        <f t="shared" si="13"/>
        <v>0</v>
      </c>
      <c r="AA41" s="47">
        <f t="shared" si="13"/>
        <v>0</v>
      </c>
      <c r="AB41" s="47">
        <f t="shared" si="13"/>
        <v>0</v>
      </c>
      <c r="AC41" s="47">
        <f t="shared" si="13"/>
        <v>0</v>
      </c>
      <c r="AD41" s="47">
        <f t="shared" si="13"/>
        <v>0</v>
      </c>
      <c r="AE41" s="47">
        <f t="shared" si="13"/>
        <v>0</v>
      </c>
      <c r="AF41" s="48">
        <f t="shared" si="13"/>
        <v>0</v>
      </c>
      <c r="AG41" s="3"/>
      <c r="AN41" s="3"/>
      <c r="AO41" s="3"/>
      <c r="AP41" s="3"/>
      <c r="AQ41" s="3"/>
      <c r="AR41" s="3"/>
      <c r="AS41" s="3"/>
      <c r="AT41" s="3"/>
    </row>
    <row r="42" spans="1:94" ht="15" x14ac:dyDescent="0.2">
      <c r="A42" s="8">
        <f t="shared" si="2"/>
        <v>38</v>
      </c>
      <c r="B42" s="10"/>
      <c r="C42" s="3" t="str">
        <f t="shared" si="0"/>
        <v/>
      </c>
      <c r="D42" s="49">
        <v>1</v>
      </c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3"/>
      <c r="AN42" s="3"/>
      <c r="AO42" s="3"/>
      <c r="AP42" s="3"/>
      <c r="AQ42" s="3"/>
      <c r="AR42" s="3"/>
      <c r="AS42" s="3"/>
      <c r="AT42" s="3"/>
    </row>
    <row r="43" spans="1:94" ht="15" x14ac:dyDescent="0.2">
      <c r="A43" s="8">
        <f t="shared" si="2"/>
        <v>39</v>
      </c>
      <c r="B43" s="10"/>
      <c r="C43" s="3" t="str">
        <f t="shared" si="0"/>
        <v/>
      </c>
      <c r="D43" s="49">
        <v>2</v>
      </c>
      <c r="E43" s="52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3"/>
      <c r="AN43" s="3"/>
      <c r="AO43" s="3"/>
      <c r="AP43" s="3"/>
      <c r="AQ43" s="3"/>
      <c r="AR43" s="3"/>
      <c r="AS43" s="3"/>
      <c r="AT43" s="3"/>
    </row>
    <row r="44" spans="1:94" ht="15" x14ac:dyDescent="0.2">
      <c r="A44" s="8">
        <f t="shared" si="2"/>
        <v>40</v>
      </c>
      <c r="B44" s="10"/>
      <c r="C44" s="3" t="str">
        <f t="shared" si="0"/>
        <v/>
      </c>
      <c r="D44" s="49">
        <v>3</v>
      </c>
      <c r="E44" s="52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3"/>
      <c r="AN44" s="3"/>
      <c r="AO44" s="3"/>
      <c r="AP44" s="3"/>
      <c r="AQ44" s="3"/>
      <c r="AR44" s="3"/>
      <c r="AS44" s="3"/>
      <c r="AT44" s="3"/>
    </row>
    <row r="45" spans="1:94" ht="15" x14ac:dyDescent="0.2">
      <c r="A45" s="8">
        <f t="shared" si="2"/>
        <v>41</v>
      </c>
      <c r="B45" s="10"/>
      <c r="C45" s="3" t="str">
        <f t="shared" si="0"/>
        <v/>
      </c>
      <c r="D45" s="49">
        <v>4</v>
      </c>
      <c r="E45" s="52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3"/>
      <c r="AN45" s="3"/>
      <c r="AO45" s="3"/>
      <c r="AP45" s="3"/>
      <c r="AQ45" s="3"/>
      <c r="AR45" s="3"/>
      <c r="AS45" s="3"/>
      <c r="AT45" s="3"/>
    </row>
    <row r="46" spans="1:94" ht="15" x14ac:dyDescent="0.2">
      <c r="A46" s="8">
        <f t="shared" si="2"/>
        <v>42</v>
      </c>
      <c r="B46" s="10"/>
      <c r="C46" s="3" t="str">
        <f t="shared" si="0"/>
        <v/>
      </c>
      <c r="D46" s="49">
        <v>5</v>
      </c>
      <c r="E46" s="52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3"/>
      <c r="AN46" s="3"/>
      <c r="AO46" s="3"/>
      <c r="AP46" s="3"/>
      <c r="AQ46" s="3"/>
      <c r="AR46" s="3"/>
      <c r="AS46" s="3"/>
      <c r="AT46" s="3"/>
    </row>
    <row r="47" spans="1:94" ht="15" x14ac:dyDescent="0.2">
      <c r="A47" s="8">
        <f t="shared" si="2"/>
        <v>43</v>
      </c>
      <c r="B47" s="10"/>
      <c r="C47" s="3" t="str">
        <f t="shared" si="0"/>
        <v/>
      </c>
      <c r="D47" s="49">
        <v>6</v>
      </c>
      <c r="E47" s="52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3"/>
      <c r="AN47" s="3"/>
      <c r="AO47" s="3"/>
      <c r="AP47" s="3"/>
      <c r="AQ47" s="3"/>
      <c r="AR47" s="3"/>
      <c r="AS47" s="3"/>
      <c r="AT47" s="3"/>
    </row>
    <row r="48" spans="1:94" ht="15" x14ac:dyDescent="0.2">
      <c r="A48" s="8">
        <f t="shared" si="2"/>
        <v>44</v>
      </c>
      <c r="B48" s="10"/>
      <c r="C48" s="3" t="str">
        <f t="shared" si="0"/>
        <v/>
      </c>
      <c r="D48" s="49">
        <v>7</v>
      </c>
      <c r="E48" s="52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3"/>
      <c r="AN48" s="3"/>
      <c r="AO48" s="3"/>
      <c r="AP48" s="3"/>
      <c r="AQ48" s="3"/>
      <c r="AR48" s="3"/>
      <c r="AS48" s="3"/>
      <c r="AT48" s="3"/>
    </row>
    <row r="49" spans="1:32" ht="15" x14ac:dyDescent="0.2">
      <c r="A49" s="8">
        <f t="shared" si="2"/>
        <v>45</v>
      </c>
      <c r="B49" s="10"/>
      <c r="C49" s="3" t="str">
        <f t="shared" si="0"/>
        <v/>
      </c>
      <c r="D49" s="49">
        <v>8</v>
      </c>
      <c r="E49" s="52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</row>
    <row r="50" spans="1:32" ht="15" x14ac:dyDescent="0.2">
      <c r="A50" s="8">
        <f t="shared" si="2"/>
        <v>46</v>
      </c>
      <c r="B50" s="10"/>
      <c r="C50" s="3" t="str">
        <f t="shared" si="0"/>
        <v/>
      </c>
      <c r="D50" s="49">
        <v>9</v>
      </c>
      <c r="E50" s="52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</row>
    <row r="51" spans="1:32" ht="15" x14ac:dyDescent="0.2">
      <c r="A51" s="8">
        <f t="shared" si="2"/>
        <v>47</v>
      </c>
      <c r="B51" s="10"/>
      <c r="C51" s="3" t="str">
        <f t="shared" si="0"/>
        <v/>
      </c>
      <c r="D51" s="49">
        <v>10</v>
      </c>
      <c r="E51" s="52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</row>
    <row r="52" spans="1:32" ht="15" x14ac:dyDescent="0.2">
      <c r="A52" s="8">
        <f t="shared" si="2"/>
        <v>48</v>
      </c>
      <c r="B52" s="10"/>
      <c r="C52" s="3" t="str">
        <f t="shared" si="0"/>
        <v/>
      </c>
      <c r="D52" s="49">
        <v>11</v>
      </c>
      <c r="E52" s="52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</row>
    <row r="53" spans="1:32" ht="15" x14ac:dyDescent="0.2">
      <c r="A53" s="8">
        <f t="shared" si="2"/>
        <v>49</v>
      </c>
      <c r="B53" s="10"/>
      <c r="C53" s="3" t="str">
        <f t="shared" si="0"/>
        <v/>
      </c>
      <c r="D53" s="49">
        <v>12</v>
      </c>
      <c r="E53" s="52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</row>
    <row r="54" spans="1:32" ht="15" x14ac:dyDescent="0.2">
      <c r="A54" s="8">
        <f t="shared" si="2"/>
        <v>50</v>
      </c>
      <c r="B54" s="10"/>
      <c r="C54" s="3" t="str">
        <f t="shared" si="0"/>
        <v/>
      </c>
      <c r="D54" s="49">
        <v>13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</row>
    <row r="55" spans="1:32" ht="15" x14ac:dyDescent="0.2">
      <c r="A55" s="8">
        <f t="shared" si="2"/>
        <v>51</v>
      </c>
      <c r="B55" s="10"/>
      <c r="C55" s="3" t="str">
        <f t="shared" si="0"/>
        <v/>
      </c>
      <c r="D55" s="49">
        <v>14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</row>
    <row r="56" spans="1:32" ht="15" x14ac:dyDescent="0.2">
      <c r="A56" s="8">
        <f t="shared" si="2"/>
        <v>52</v>
      </c>
      <c r="B56" s="10"/>
      <c r="C56" s="3" t="str">
        <f t="shared" si="0"/>
        <v/>
      </c>
      <c r="D56" s="49">
        <v>15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</row>
    <row r="57" spans="1:32" ht="15" x14ac:dyDescent="0.2">
      <c r="A57" s="8">
        <f t="shared" si="2"/>
        <v>53</v>
      </c>
      <c r="B57" s="10"/>
      <c r="C57" s="3" t="str">
        <f t="shared" si="0"/>
        <v/>
      </c>
      <c r="D57" s="49">
        <v>16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</row>
    <row r="58" spans="1:32" ht="15" x14ac:dyDescent="0.2">
      <c r="A58" s="8">
        <f t="shared" si="2"/>
        <v>54</v>
      </c>
      <c r="B58" s="10"/>
      <c r="C58" s="3" t="str">
        <f t="shared" si="0"/>
        <v/>
      </c>
      <c r="D58" s="49">
        <v>17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</row>
    <row r="59" spans="1:32" ht="15" x14ac:dyDescent="0.2">
      <c r="A59" s="8">
        <f t="shared" si="2"/>
        <v>55</v>
      </c>
      <c r="B59" s="10"/>
      <c r="C59" s="3" t="str">
        <f t="shared" si="0"/>
        <v/>
      </c>
      <c r="D59" s="49">
        <v>18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</row>
    <row r="60" spans="1:32" ht="15" x14ac:dyDescent="0.2">
      <c r="A60" s="8">
        <f t="shared" si="2"/>
        <v>56</v>
      </c>
      <c r="B60" s="10"/>
      <c r="C60" s="3" t="str">
        <f t="shared" si="0"/>
        <v/>
      </c>
      <c r="D60" s="49">
        <v>19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</row>
    <row r="61" spans="1:32" ht="15" x14ac:dyDescent="0.2">
      <c r="A61" s="8">
        <f t="shared" si="2"/>
        <v>57</v>
      </c>
      <c r="B61" s="10"/>
      <c r="C61" s="3" t="str">
        <f t="shared" si="0"/>
        <v/>
      </c>
      <c r="D61" s="49">
        <v>20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</row>
    <row r="62" spans="1:32" ht="15" x14ac:dyDescent="0.2">
      <c r="A62" s="8">
        <f t="shared" si="2"/>
        <v>58</v>
      </c>
      <c r="B62" s="10"/>
      <c r="C62" s="3" t="str">
        <f t="shared" si="0"/>
        <v/>
      </c>
      <c r="D62" s="49">
        <v>21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</row>
    <row r="63" spans="1:32" ht="15" x14ac:dyDescent="0.2">
      <c r="A63" s="8">
        <f t="shared" si="2"/>
        <v>59</v>
      </c>
      <c r="B63" s="10"/>
      <c r="C63" s="3" t="str">
        <f t="shared" si="0"/>
        <v/>
      </c>
      <c r="D63" s="49">
        <v>22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</row>
    <row r="64" spans="1:32" ht="15" x14ac:dyDescent="0.2">
      <c r="A64" s="8">
        <f t="shared" si="2"/>
        <v>60</v>
      </c>
      <c r="B64" s="10"/>
      <c r="C64" s="3" t="str">
        <f t="shared" si="0"/>
        <v/>
      </c>
      <c r="D64" s="49">
        <v>23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</row>
    <row r="65" spans="1:32" ht="15" x14ac:dyDescent="0.2">
      <c r="A65" s="8">
        <f t="shared" si="2"/>
        <v>61</v>
      </c>
      <c r="B65" s="10"/>
      <c r="C65" s="3" t="str">
        <f t="shared" si="0"/>
        <v/>
      </c>
      <c r="D65" s="49">
        <v>24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ht="15" x14ac:dyDescent="0.2">
      <c r="A66" s="8">
        <f t="shared" si="2"/>
        <v>62</v>
      </c>
      <c r="B66" s="10"/>
      <c r="C66" s="3" t="str">
        <f t="shared" si="0"/>
        <v/>
      </c>
      <c r="D66" s="49">
        <v>25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</row>
    <row r="67" spans="1:32" ht="15" x14ac:dyDescent="0.2">
      <c r="A67" s="8">
        <f t="shared" si="2"/>
        <v>63</v>
      </c>
      <c r="B67" s="10"/>
      <c r="C67" s="3" t="str">
        <f t="shared" si="0"/>
        <v/>
      </c>
      <c r="D67" s="49">
        <v>26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1:32" ht="15" x14ac:dyDescent="0.2">
      <c r="A68" s="8">
        <f t="shared" si="2"/>
        <v>64</v>
      </c>
      <c r="B68" s="10"/>
      <c r="C68" s="3" t="str">
        <f t="shared" si="0"/>
        <v/>
      </c>
      <c r="D68" s="49">
        <v>27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</row>
    <row r="69" spans="1:32" ht="15" x14ac:dyDescent="0.2">
      <c r="A69" s="8">
        <f t="shared" si="2"/>
        <v>65</v>
      </c>
      <c r="B69" s="10"/>
      <c r="C69" s="3" t="str">
        <f t="shared" ref="C69:C104" si="14">IF(B69=0,"",IF(B69="","",IF(B69&gt;$J$8,"High",IF(B69&lt;$J$9,"Low",""))))</f>
        <v/>
      </c>
      <c r="D69" s="49">
        <v>28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</row>
    <row r="70" spans="1:32" ht="15" x14ac:dyDescent="0.2">
      <c r="A70" s="8">
        <f t="shared" si="2"/>
        <v>66</v>
      </c>
      <c r="B70" s="10"/>
      <c r="C70" s="3" t="str">
        <f t="shared" si="14"/>
        <v/>
      </c>
      <c r="D70" s="49">
        <v>29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</row>
    <row r="71" spans="1:32" ht="15" x14ac:dyDescent="0.2">
      <c r="A71" s="8">
        <f t="shared" ref="A71:A104" si="15">1+A70</f>
        <v>67</v>
      </c>
      <c r="B71" s="10"/>
      <c r="C71" s="3" t="str">
        <f t="shared" si="14"/>
        <v/>
      </c>
      <c r="D71" s="49">
        <v>30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</row>
    <row r="72" spans="1:32" ht="15" x14ac:dyDescent="0.2">
      <c r="A72" s="8">
        <f t="shared" si="15"/>
        <v>68</v>
      </c>
      <c r="B72" s="10"/>
      <c r="C72" s="3" t="str">
        <f t="shared" si="14"/>
        <v/>
      </c>
      <c r="D72" s="49">
        <v>31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</row>
    <row r="73" spans="1:32" ht="15" x14ac:dyDescent="0.2">
      <c r="A73" s="8">
        <f t="shared" si="15"/>
        <v>69</v>
      </c>
      <c r="B73" s="10"/>
      <c r="C73" s="3" t="str">
        <f t="shared" si="14"/>
        <v/>
      </c>
      <c r="D73" s="49">
        <v>32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</row>
    <row r="74" spans="1:32" ht="15" x14ac:dyDescent="0.2">
      <c r="A74" s="8">
        <f t="shared" si="15"/>
        <v>70</v>
      </c>
      <c r="B74" s="10"/>
      <c r="C74" s="3" t="str">
        <f t="shared" si="14"/>
        <v/>
      </c>
      <c r="D74" s="49">
        <v>33</v>
      </c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</row>
    <row r="75" spans="1:32" ht="15" x14ac:dyDescent="0.2">
      <c r="A75" s="8">
        <f t="shared" si="15"/>
        <v>71</v>
      </c>
      <c r="B75" s="10"/>
      <c r="C75" s="3" t="str">
        <f t="shared" si="14"/>
        <v/>
      </c>
      <c r="D75" s="49">
        <v>34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</row>
    <row r="76" spans="1:32" ht="15" x14ac:dyDescent="0.2">
      <c r="A76" s="8">
        <f t="shared" si="15"/>
        <v>72</v>
      </c>
      <c r="B76" s="10"/>
      <c r="C76" s="3" t="str">
        <f t="shared" si="14"/>
        <v/>
      </c>
      <c r="D76" s="49">
        <v>35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</row>
    <row r="77" spans="1:32" ht="15" x14ac:dyDescent="0.2">
      <c r="A77" s="8">
        <f t="shared" si="15"/>
        <v>73</v>
      </c>
      <c r="B77" s="10"/>
      <c r="C77" s="3" t="str">
        <f t="shared" si="14"/>
        <v/>
      </c>
      <c r="D77" s="49">
        <v>36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</row>
    <row r="78" spans="1:32" ht="15" x14ac:dyDescent="0.2">
      <c r="A78" s="8">
        <f t="shared" si="15"/>
        <v>74</v>
      </c>
      <c r="B78" s="10"/>
      <c r="C78" s="3" t="str">
        <f t="shared" si="14"/>
        <v/>
      </c>
      <c r="D78" s="49">
        <v>37</v>
      </c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</row>
    <row r="79" spans="1:32" ht="15" x14ac:dyDescent="0.2">
      <c r="A79" s="8">
        <f t="shared" si="15"/>
        <v>75</v>
      </c>
      <c r="B79" s="10"/>
      <c r="C79" s="3" t="str">
        <f t="shared" si="14"/>
        <v/>
      </c>
      <c r="D79" s="49">
        <v>38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</row>
    <row r="80" spans="1:32" ht="15" x14ac:dyDescent="0.2">
      <c r="A80" s="8">
        <f t="shared" si="15"/>
        <v>76</v>
      </c>
      <c r="B80" s="10"/>
      <c r="C80" s="3" t="str">
        <f t="shared" si="14"/>
        <v/>
      </c>
      <c r="D80" s="49">
        <v>39</v>
      </c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</row>
    <row r="81" spans="1:32" ht="15" x14ac:dyDescent="0.2">
      <c r="A81" s="8">
        <f t="shared" si="15"/>
        <v>77</v>
      </c>
      <c r="B81" s="10"/>
      <c r="C81" s="3" t="str">
        <f t="shared" si="14"/>
        <v/>
      </c>
      <c r="D81" s="49">
        <v>40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</row>
    <row r="82" spans="1:32" ht="15" x14ac:dyDescent="0.2">
      <c r="A82" s="8">
        <f t="shared" si="15"/>
        <v>78</v>
      </c>
      <c r="B82" s="10"/>
      <c r="C82" s="3" t="str">
        <f t="shared" si="14"/>
        <v/>
      </c>
      <c r="D82" s="49">
        <v>41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</row>
    <row r="83" spans="1:32" ht="15" x14ac:dyDescent="0.2">
      <c r="A83" s="8">
        <f t="shared" si="15"/>
        <v>79</v>
      </c>
      <c r="B83" s="10"/>
      <c r="C83" s="3" t="str">
        <f t="shared" si="14"/>
        <v/>
      </c>
      <c r="D83" s="49">
        <v>42</v>
      </c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</row>
    <row r="84" spans="1:32" ht="15" x14ac:dyDescent="0.2">
      <c r="A84" s="8">
        <f t="shared" si="15"/>
        <v>80</v>
      </c>
      <c r="B84" s="10"/>
      <c r="C84" s="3" t="str">
        <f t="shared" si="14"/>
        <v/>
      </c>
      <c r="D84" s="49">
        <v>43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</row>
    <row r="85" spans="1:32" ht="15" x14ac:dyDescent="0.2">
      <c r="A85" s="8">
        <f t="shared" si="15"/>
        <v>81</v>
      </c>
      <c r="B85" s="10"/>
      <c r="C85" s="3" t="str">
        <f t="shared" si="14"/>
        <v/>
      </c>
      <c r="D85" s="49">
        <v>44</v>
      </c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32" ht="15" x14ac:dyDescent="0.2">
      <c r="A86" s="8">
        <f t="shared" si="15"/>
        <v>82</v>
      </c>
      <c r="B86" s="10"/>
      <c r="C86" s="3" t="str">
        <f t="shared" si="14"/>
        <v/>
      </c>
      <c r="D86" s="49">
        <v>45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</row>
    <row r="87" spans="1:32" ht="15" x14ac:dyDescent="0.2">
      <c r="A87" s="8">
        <f t="shared" si="15"/>
        <v>83</v>
      </c>
      <c r="B87" s="10"/>
      <c r="C87" s="3" t="str">
        <f t="shared" si="14"/>
        <v/>
      </c>
      <c r="D87" s="49">
        <v>46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</row>
    <row r="88" spans="1:32" ht="15" x14ac:dyDescent="0.2">
      <c r="A88" s="8">
        <f t="shared" si="15"/>
        <v>84</v>
      </c>
      <c r="B88" s="10"/>
      <c r="C88" s="3" t="str">
        <f t="shared" si="14"/>
        <v/>
      </c>
      <c r="D88" s="49">
        <v>47</v>
      </c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</row>
    <row r="89" spans="1:32" ht="15" x14ac:dyDescent="0.2">
      <c r="A89" s="8">
        <f t="shared" si="15"/>
        <v>85</v>
      </c>
      <c r="B89" s="10"/>
      <c r="C89" s="3" t="str">
        <f t="shared" si="14"/>
        <v/>
      </c>
      <c r="D89" s="49">
        <v>48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</row>
    <row r="90" spans="1:32" ht="15" x14ac:dyDescent="0.2">
      <c r="A90" s="8">
        <f t="shared" si="15"/>
        <v>86</v>
      </c>
      <c r="B90" s="10"/>
      <c r="C90" s="3" t="str">
        <f t="shared" si="14"/>
        <v/>
      </c>
      <c r="D90" s="49">
        <v>49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</row>
    <row r="91" spans="1:32" ht="15" x14ac:dyDescent="0.2">
      <c r="A91" s="8">
        <f t="shared" si="15"/>
        <v>87</v>
      </c>
      <c r="B91" s="10"/>
      <c r="C91" s="3" t="str">
        <f t="shared" si="14"/>
        <v/>
      </c>
      <c r="D91" s="49">
        <v>50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</row>
    <row r="92" spans="1:32" ht="15" x14ac:dyDescent="0.2">
      <c r="A92" s="8">
        <f t="shared" si="15"/>
        <v>88</v>
      </c>
      <c r="B92" s="10"/>
      <c r="C92" s="3" t="str">
        <f t="shared" si="14"/>
        <v/>
      </c>
      <c r="D92" s="49">
        <v>51</v>
      </c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</row>
    <row r="93" spans="1:32" ht="15" x14ac:dyDescent="0.2">
      <c r="A93" s="8">
        <f t="shared" si="15"/>
        <v>89</v>
      </c>
      <c r="B93" s="10"/>
      <c r="C93" s="3" t="str">
        <f t="shared" si="14"/>
        <v/>
      </c>
      <c r="D93" s="49">
        <v>52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</row>
    <row r="94" spans="1:32" ht="15" x14ac:dyDescent="0.2">
      <c r="A94" s="8">
        <f t="shared" si="15"/>
        <v>90</v>
      </c>
      <c r="B94" s="10"/>
      <c r="C94" s="3" t="str">
        <f t="shared" si="14"/>
        <v/>
      </c>
      <c r="D94" s="49">
        <v>53</v>
      </c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</row>
    <row r="95" spans="1:32" ht="15" x14ac:dyDescent="0.2">
      <c r="A95" s="8">
        <f t="shared" si="15"/>
        <v>91</v>
      </c>
      <c r="B95" s="10"/>
      <c r="C95" s="3" t="str">
        <f t="shared" si="14"/>
        <v/>
      </c>
      <c r="D95" s="49">
        <v>54</v>
      </c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</row>
    <row r="96" spans="1:32" ht="15" x14ac:dyDescent="0.2">
      <c r="A96" s="8">
        <f t="shared" si="15"/>
        <v>92</v>
      </c>
      <c r="B96" s="10"/>
      <c r="C96" s="3" t="str">
        <f t="shared" si="14"/>
        <v/>
      </c>
      <c r="D96" s="49">
        <v>55</v>
      </c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</row>
    <row r="97" spans="1:32" ht="15" x14ac:dyDescent="0.2">
      <c r="A97" s="8">
        <f t="shared" si="15"/>
        <v>93</v>
      </c>
      <c r="B97" s="10"/>
      <c r="C97" s="3" t="str">
        <f t="shared" si="14"/>
        <v/>
      </c>
      <c r="D97" s="49">
        <v>56</v>
      </c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</row>
    <row r="98" spans="1:32" ht="15" x14ac:dyDescent="0.2">
      <c r="A98" s="8">
        <f t="shared" si="15"/>
        <v>94</v>
      </c>
      <c r="B98" s="10"/>
      <c r="C98" s="3" t="str">
        <f t="shared" si="14"/>
        <v/>
      </c>
      <c r="D98" s="49">
        <v>57</v>
      </c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</row>
    <row r="99" spans="1:32" ht="15" x14ac:dyDescent="0.2">
      <c r="A99" s="8">
        <f t="shared" si="15"/>
        <v>95</v>
      </c>
      <c r="B99" s="10"/>
      <c r="C99" s="3" t="str">
        <f t="shared" si="14"/>
        <v/>
      </c>
      <c r="D99" s="49">
        <v>58</v>
      </c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</row>
    <row r="100" spans="1:32" ht="15" x14ac:dyDescent="0.2">
      <c r="A100" s="8">
        <f t="shared" si="15"/>
        <v>96</v>
      </c>
      <c r="B100" s="10"/>
      <c r="C100" s="3" t="str">
        <f t="shared" si="14"/>
        <v/>
      </c>
      <c r="D100" s="49">
        <v>59</v>
      </c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</row>
    <row r="101" spans="1:32" ht="15" x14ac:dyDescent="0.2">
      <c r="A101" s="8">
        <f t="shared" si="15"/>
        <v>97</v>
      </c>
      <c r="B101" s="10"/>
      <c r="C101" s="3" t="str">
        <f t="shared" si="14"/>
        <v/>
      </c>
      <c r="D101" s="49">
        <v>60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</row>
    <row r="102" spans="1:32" ht="15" x14ac:dyDescent="0.2">
      <c r="A102" s="8">
        <f t="shared" si="15"/>
        <v>98</v>
      </c>
      <c r="B102" s="10"/>
      <c r="C102" s="3" t="str">
        <f t="shared" si="14"/>
        <v/>
      </c>
      <c r="D102" s="49">
        <v>61</v>
      </c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</row>
    <row r="103" spans="1:32" ht="15" x14ac:dyDescent="0.2">
      <c r="A103" s="8">
        <f t="shared" si="15"/>
        <v>99</v>
      </c>
      <c r="B103" s="10"/>
      <c r="C103" s="3" t="str">
        <f t="shared" si="14"/>
        <v/>
      </c>
      <c r="D103" s="49">
        <v>62</v>
      </c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</row>
    <row r="104" spans="1:32" ht="15" x14ac:dyDescent="0.2">
      <c r="A104" s="8">
        <f t="shared" si="15"/>
        <v>100</v>
      </c>
      <c r="B104" s="10"/>
      <c r="C104" s="3" t="str">
        <f t="shared" si="14"/>
        <v/>
      </c>
      <c r="D104" s="49">
        <v>63</v>
      </c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</row>
    <row r="105" spans="1:32" ht="15" x14ac:dyDescent="0.2">
      <c r="A105" s="7"/>
      <c r="B105" s="28"/>
      <c r="C105" s="3"/>
      <c r="D105" s="49">
        <v>64</v>
      </c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</row>
    <row r="106" spans="1:32" ht="15" x14ac:dyDescent="0.2">
      <c r="A106" s="7"/>
      <c r="B106" s="28"/>
      <c r="C106" s="3"/>
      <c r="D106" s="49">
        <v>65</v>
      </c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</row>
    <row r="107" spans="1:32" ht="15" x14ac:dyDescent="0.2">
      <c r="A107" s="7"/>
      <c r="B107" s="28"/>
      <c r="C107" s="3"/>
      <c r="D107" s="49">
        <v>66</v>
      </c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</row>
    <row r="108" spans="1:32" ht="15" x14ac:dyDescent="0.2">
      <c r="A108" s="7"/>
      <c r="B108" s="28"/>
      <c r="C108" s="3"/>
      <c r="D108" s="49">
        <v>67</v>
      </c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</row>
    <row r="109" spans="1:32" ht="15" x14ac:dyDescent="0.2">
      <c r="A109" s="7"/>
      <c r="B109" s="28"/>
      <c r="C109" s="3"/>
      <c r="D109" s="49">
        <v>68</v>
      </c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1:32" ht="15" x14ac:dyDescent="0.2">
      <c r="A110" s="7"/>
      <c r="B110" s="28"/>
      <c r="C110" s="3"/>
      <c r="D110" s="49">
        <v>69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</row>
    <row r="111" spans="1:32" ht="15" x14ac:dyDescent="0.2">
      <c r="A111" s="7"/>
      <c r="B111" s="28"/>
      <c r="C111" s="3"/>
      <c r="D111" s="49">
        <v>70</v>
      </c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</row>
    <row r="112" spans="1:32" ht="15" x14ac:dyDescent="0.2">
      <c r="A112" s="7"/>
      <c r="B112" s="28"/>
      <c r="C112" s="3"/>
      <c r="D112" s="49">
        <v>71</v>
      </c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</row>
    <row r="113" spans="4:32" ht="15" x14ac:dyDescent="0.2">
      <c r="D113" s="49">
        <v>72</v>
      </c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</row>
    <row r="114" spans="4:32" ht="15" x14ac:dyDescent="0.2">
      <c r="D114" s="49">
        <v>73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</row>
    <row r="115" spans="4:32" ht="15" x14ac:dyDescent="0.2">
      <c r="D115" s="49">
        <v>74</v>
      </c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</row>
    <row r="116" spans="4:32" ht="15" x14ac:dyDescent="0.2">
      <c r="D116" s="49">
        <v>75</v>
      </c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</row>
    <row r="117" spans="4:32" ht="15" x14ac:dyDescent="0.2">
      <c r="D117" s="49">
        <v>76</v>
      </c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</row>
    <row r="118" spans="4:32" ht="15" x14ac:dyDescent="0.2">
      <c r="D118" s="49">
        <v>77</v>
      </c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</row>
    <row r="119" spans="4:32" ht="15" x14ac:dyDescent="0.2">
      <c r="D119" s="49">
        <v>78</v>
      </c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</row>
    <row r="120" spans="4:32" ht="15" x14ac:dyDescent="0.2">
      <c r="D120" s="49">
        <v>79</v>
      </c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</row>
    <row r="121" spans="4:32" ht="15" x14ac:dyDescent="0.2">
      <c r="D121" s="49">
        <v>80</v>
      </c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</row>
    <row r="122" spans="4:32" ht="15" x14ac:dyDescent="0.2">
      <c r="D122" s="49">
        <v>81</v>
      </c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</row>
    <row r="123" spans="4:32" ht="15" x14ac:dyDescent="0.2">
      <c r="D123" s="49">
        <v>82</v>
      </c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</row>
    <row r="124" spans="4:32" ht="15" x14ac:dyDescent="0.2">
      <c r="D124" s="49">
        <v>83</v>
      </c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</row>
    <row r="125" spans="4:32" ht="15" x14ac:dyDescent="0.2">
      <c r="D125" s="49">
        <v>84</v>
      </c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</row>
    <row r="126" spans="4:32" ht="15" x14ac:dyDescent="0.2">
      <c r="D126" s="49">
        <v>85</v>
      </c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</row>
    <row r="127" spans="4:32" ht="15" x14ac:dyDescent="0.2">
      <c r="D127" s="49">
        <v>86</v>
      </c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</row>
    <row r="128" spans="4:32" ht="15" x14ac:dyDescent="0.2">
      <c r="D128" s="49">
        <v>87</v>
      </c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</row>
    <row r="129" spans="4:32" ht="15" x14ac:dyDescent="0.2">
      <c r="D129" s="49">
        <v>88</v>
      </c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</row>
    <row r="130" spans="4:32" ht="15" x14ac:dyDescent="0.2">
      <c r="D130" s="49">
        <v>89</v>
      </c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</row>
    <row r="131" spans="4:32" ht="15" x14ac:dyDescent="0.2">
      <c r="D131" s="49">
        <v>90</v>
      </c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</row>
    <row r="132" spans="4:32" ht="15" x14ac:dyDescent="0.2">
      <c r="D132" s="49">
        <v>91</v>
      </c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</row>
    <row r="133" spans="4:32" ht="15" x14ac:dyDescent="0.2">
      <c r="D133" s="49">
        <v>92</v>
      </c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</row>
    <row r="134" spans="4:32" ht="15" x14ac:dyDescent="0.2">
      <c r="D134" s="49">
        <v>93</v>
      </c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</row>
    <row r="135" spans="4:32" ht="15" x14ac:dyDescent="0.2">
      <c r="D135" s="49">
        <v>94</v>
      </c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</row>
    <row r="136" spans="4:32" ht="15" x14ac:dyDescent="0.2">
      <c r="D136" s="49">
        <v>95</v>
      </c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</row>
    <row r="137" spans="4:32" ht="15" x14ac:dyDescent="0.2">
      <c r="D137" s="49">
        <v>96</v>
      </c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</row>
    <row r="138" spans="4:32" ht="15" x14ac:dyDescent="0.2">
      <c r="D138" s="49">
        <v>97</v>
      </c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</row>
    <row r="139" spans="4:32" ht="15" x14ac:dyDescent="0.2">
      <c r="D139" s="49">
        <v>98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</row>
    <row r="140" spans="4:32" ht="15" x14ac:dyDescent="0.2">
      <c r="D140" s="49">
        <v>99</v>
      </c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</row>
    <row r="141" spans="4:32" ht="15" x14ac:dyDescent="0.2">
      <c r="D141" s="49">
        <v>100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</row>
    <row r="142" spans="4:32" ht="15" hidden="1" x14ac:dyDescent="0.2">
      <c r="D142" s="3"/>
      <c r="E142" s="39">
        <f>ROUND(E39*1.1, 3)</f>
        <v>0</v>
      </c>
      <c r="F142" s="39">
        <f t="shared" ref="F142:V142" si="16">ROUND(F39*1.1, 3)</f>
        <v>0</v>
      </c>
      <c r="G142" s="39">
        <f t="shared" si="16"/>
        <v>0</v>
      </c>
      <c r="H142" s="39">
        <f t="shared" si="16"/>
        <v>0</v>
      </c>
      <c r="I142" s="39">
        <f t="shared" si="16"/>
        <v>0</v>
      </c>
      <c r="J142" s="39">
        <f t="shared" si="16"/>
        <v>0</v>
      </c>
      <c r="K142" s="39">
        <f t="shared" si="16"/>
        <v>0</v>
      </c>
      <c r="L142" s="39">
        <f t="shared" si="16"/>
        <v>0</v>
      </c>
      <c r="M142" s="39">
        <f t="shared" si="16"/>
        <v>0</v>
      </c>
      <c r="N142" s="39">
        <f t="shared" si="16"/>
        <v>0</v>
      </c>
      <c r="O142" s="39">
        <f t="shared" si="16"/>
        <v>0</v>
      </c>
      <c r="P142" s="39">
        <f t="shared" si="16"/>
        <v>0</v>
      </c>
      <c r="Q142" s="39">
        <f t="shared" si="16"/>
        <v>0</v>
      </c>
      <c r="R142" s="39">
        <f t="shared" si="16"/>
        <v>0</v>
      </c>
      <c r="S142" s="39">
        <f t="shared" si="16"/>
        <v>0</v>
      </c>
      <c r="T142" s="39">
        <f t="shared" si="16"/>
        <v>0</v>
      </c>
      <c r="U142" s="39"/>
      <c r="V142" s="39">
        <f t="shared" si="16"/>
        <v>0</v>
      </c>
      <c r="W142" s="39">
        <f t="shared" ref="W142:AF142" si="17">ROUND(W39*1.1, 3)</f>
        <v>0</v>
      </c>
      <c r="X142" s="39">
        <f t="shared" si="17"/>
        <v>0</v>
      </c>
      <c r="Y142" s="39">
        <f t="shared" si="17"/>
        <v>0</v>
      </c>
      <c r="Z142" s="39">
        <f t="shared" si="17"/>
        <v>0</v>
      </c>
      <c r="AA142" s="39">
        <f t="shared" si="17"/>
        <v>0</v>
      </c>
      <c r="AB142" s="39">
        <f t="shared" si="17"/>
        <v>0</v>
      </c>
      <c r="AC142" s="39">
        <f t="shared" si="17"/>
        <v>0</v>
      </c>
      <c r="AD142" s="39">
        <f t="shared" si="17"/>
        <v>0</v>
      </c>
      <c r="AE142" s="39">
        <f t="shared" si="17"/>
        <v>0</v>
      </c>
      <c r="AF142" s="39">
        <f t="shared" si="17"/>
        <v>0</v>
      </c>
    </row>
    <row r="143" spans="4:32" ht="15" hidden="1" x14ac:dyDescent="0.2">
      <c r="D143" s="3"/>
      <c r="E143" s="39">
        <f>ROUND(E39*0.9, 3)</f>
        <v>0</v>
      </c>
      <c r="F143" s="39">
        <f t="shared" ref="F143:V143" si="18">ROUND(F39*0.9, 3)</f>
        <v>0</v>
      </c>
      <c r="G143" s="39">
        <f t="shared" si="18"/>
        <v>0</v>
      </c>
      <c r="H143" s="39">
        <f t="shared" si="18"/>
        <v>0</v>
      </c>
      <c r="I143" s="39">
        <f t="shared" si="18"/>
        <v>0</v>
      </c>
      <c r="J143" s="39">
        <f t="shared" si="18"/>
        <v>0</v>
      </c>
      <c r="K143" s="39">
        <f t="shared" si="18"/>
        <v>0</v>
      </c>
      <c r="L143" s="39">
        <f t="shared" si="18"/>
        <v>0</v>
      </c>
      <c r="M143" s="39">
        <f t="shared" si="18"/>
        <v>0</v>
      </c>
      <c r="N143" s="39">
        <f t="shared" si="18"/>
        <v>0</v>
      </c>
      <c r="O143" s="39">
        <f t="shared" si="18"/>
        <v>0</v>
      </c>
      <c r="P143" s="39">
        <f t="shared" si="18"/>
        <v>0</v>
      </c>
      <c r="Q143" s="39">
        <f t="shared" si="18"/>
        <v>0</v>
      </c>
      <c r="R143" s="39">
        <f t="shared" si="18"/>
        <v>0</v>
      </c>
      <c r="S143" s="39">
        <f t="shared" si="18"/>
        <v>0</v>
      </c>
      <c r="T143" s="39">
        <f t="shared" si="18"/>
        <v>0</v>
      </c>
      <c r="U143" s="39"/>
      <c r="V143" s="39">
        <f t="shared" si="18"/>
        <v>0</v>
      </c>
      <c r="W143" s="39">
        <f t="shared" ref="W143:AF143" si="19">ROUND(W39*0.9, 3)</f>
        <v>0</v>
      </c>
      <c r="X143" s="39">
        <f t="shared" si="19"/>
        <v>0</v>
      </c>
      <c r="Y143" s="39">
        <f t="shared" si="19"/>
        <v>0</v>
      </c>
      <c r="Z143" s="39">
        <f t="shared" si="19"/>
        <v>0</v>
      </c>
      <c r="AA143" s="39">
        <f t="shared" si="19"/>
        <v>0</v>
      </c>
      <c r="AB143" s="39">
        <f t="shared" si="19"/>
        <v>0</v>
      </c>
      <c r="AC143" s="39">
        <f t="shared" si="19"/>
        <v>0</v>
      </c>
      <c r="AD143" s="39">
        <f t="shared" si="19"/>
        <v>0</v>
      </c>
      <c r="AE143" s="39">
        <f t="shared" si="19"/>
        <v>0</v>
      </c>
      <c r="AF143" s="39">
        <f t="shared" si="19"/>
        <v>0</v>
      </c>
    </row>
    <row r="144" spans="4:32" ht="15" hidden="1" x14ac:dyDescent="0.2">
      <c r="D144" s="3"/>
      <c r="E144" s="39">
        <f>COUNTIF(E42:E141, "&gt;"&amp;E142)+COUNTIF(E42:E141, "&lt;"&amp;E143)</f>
        <v>0</v>
      </c>
      <c r="F144" s="39">
        <f t="shared" ref="F144:V144" si="20">COUNTIF(F42:F141, "&gt;"&amp;F142)+COUNTIF(F42:F141, "&lt;"&amp;F143)</f>
        <v>0</v>
      </c>
      <c r="G144" s="39">
        <f t="shared" si="20"/>
        <v>0</v>
      </c>
      <c r="H144" s="39">
        <f t="shared" si="20"/>
        <v>0</v>
      </c>
      <c r="I144" s="39">
        <f t="shared" si="20"/>
        <v>0</v>
      </c>
      <c r="J144" s="39">
        <f t="shared" si="20"/>
        <v>0</v>
      </c>
      <c r="K144" s="39">
        <f t="shared" si="20"/>
        <v>0</v>
      </c>
      <c r="L144" s="39">
        <f t="shared" si="20"/>
        <v>0</v>
      </c>
      <c r="M144" s="39">
        <f t="shared" si="20"/>
        <v>0</v>
      </c>
      <c r="N144" s="39">
        <f t="shared" si="20"/>
        <v>0</v>
      </c>
      <c r="O144" s="39">
        <f t="shared" si="20"/>
        <v>0</v>
      </c>
      <c r="P144" s="39">
        <f t="shared" si="20"/>
        <v>0</v>
      </c>
      <c r="Q144" s="39">
        <f t="shared" si="20"/>
        <v>0</v>
      </c>
      <c r="R144" s="39">
        <f t="shared" si="20"/>
        <v>0</v>
      </c>
      <c r="S144" s="39">
        <f t="shared" si="20"/>
        <v>0</v>
      </c>
      <c r="T144" s="39">
        <f t="shared" si="20"/>
        <v>0</v>
      </c>
      <c r="U144" s="39"/>
      <c r="V144" s="39">
        <f t="shared" si="20"/>
        <v>0</v>
      </c>
      <c r="W144" s="39">
        <f t="shared" ref="W144:AF144" si="21">COUNTIF(W42:W141, "&gt;"&amp;W142)+COUNTIF(W42:W141, "&lt;"&amp;W143)</f>
        <v>0</v>
      </c>
      <c r="X144" s="39">
        <f t="shared" si="21"/>
        <v>0</v>
      </c>
      <c r="Y144" s="39">
        <f t="shared" si="21"/>
        <v>0</v>
      </c>
      <c r="Z144" s="39">
        <f t="shared" si="21"/>
        <v>0</v>
      </c>
      <c r="AA144" s="39">
        <f t="shared" si="21"/>
        <v>0</v>
      </c>
      <c r="AB144" s="39">
        <f t="shared" si="21"/>
        <v>0</v>
      </c>
      <c r="AC144" s="39">
        <f t="shared" si="21"/>
        <v>0</v>
      </c>
      <c r="AD144" s="39">
        <f t="shared" si="21"/>
        <v>0</v>
      </c>
      <c r="AE144" s="39">
        <f t="shared" si="21"/>
        <v>0</v>
      </c>
      <c r="AF144" s="39">
        <f t="shared" si="21"/>
        <v>0</v>
      </c>
    </row>
  </sheetData>
  <mergeCells count="1">
    <mergeCell ref="D36:X36"/>
  </mergeCells>
  <conditionalFormatting sqref="E42:E141">
    <cfRule type="cellIs" dxfId="64" priority="75" operator="lessThan">
      <formula>$E$39*0.9</formula>
    </cfRule>
    <cfRule type="cellIs" dxfId="63" priority="76" operator="greaterThan">
      <formula>$E$39*1.1</formula>
    </cfRule>
  </conditionalFormatting>
  <conditionalFormatting sqref="F42:F141">
    <cfRule type="cellIs" dxfId="62" priority="73" operator="lessThan">
      <formula>$F$143</formula>
    </cfRule>
    <cfRule type="cellIs" dxfId="61" priority="74" operator="greaterThan">
      <formula>$F$142</formula>
    </cfRule>
  </conditionalFormatting>
  <conditionalFormatting sqref="G42:G141">
    <cfRule type="cellIs" dxfId="60" priority="71" operator="lessThan">
      <formula>$G$143</formula>
    </cfRule>
    <cfRule type="cellIs" dxfId="59" priority="72" operator="greaterThan">
      <formula>$G$142</formula>
    </cfRule>
  </conditionalFormatting>
  <conditionalFormatting sqref="H42:H141">
    <cfRule type="cellIs" dxfId="58" priority="69" operator="lessThan">
      <formula>$H$143</formula>
    </cfRule>
    <cfRule type="cellIs" dxfId="57" priority="70" operator="greaterThan">
      <formula>$H$142</formula>
    </cfRule>
  </conditionalFormatting>
  <conditionalFormatting sqref="I42:I141">
    <cfRule type="cellIs" dxfId="56" priority="67" operator="lessThan">
      <formula>$I$143</formula>
    </cfRule>
    <cfRule type="cellIs" dxfId="55" priority="68" operator="greaterThan">
      <formula>$I$142</formula>
    </cfRule>
  </conditionalFormatting>
  <conditionalFormatting sqref="J42:J141">
    <cfRule type="cellIs" dxfId="54" priority="65" operator="lessThan">
      <formula>$J$143</formula>
    </cfRule>
    <cfRule type="cellIs" dxfId="53" priority="66" operator="greaterThan">
      <formula>$J$142</formula>
    </cfRule>
  </conditionalFormatting>
  <conditionalFormatting sqref="K42:K141">
    <cfRule type="cellIs" dxfId="52" priority="63" operator="lessThan">
      <formula>$K$143</formula>
    </cfRule>
    <cfRule type="cellIs" dxfId="51" priority="64" operator="greaterThan">
      <formula>$K$142</formula>
    </cfRule>
  </conditionalFormatting>
  <conditionalFormatting sqref="L42:L141">
    <cfRule type="cellIs" dxfId="50" priority="61" operator="lessThan">
      <formula>$L$143</formula>
    </cfRule>
    <cfRule type="cellIs" dxfId="49" priority="62" operator="greaterThan">
      <formula>$L$142</formula>
    </cfRule>
  </conditionalFormatting>
  <conditionalFormatting sqref="M42:M141">
    <cfRule type="cellIs" dxfId="48" priority="59" operator="lessThan">
      <formula>$M$143</formula>
    </cfRule>
    <cfRule type="cellIs" dxfId="47" priority="60" operator="greaterThan">
      <formula>$M$142</formula>
    </cfRule>
  </conditionalFormatting>
  <conditionalFormatting sqref="N42:N141">
    <cfRule type="cellIs" dxfId="46" priority="57" operator="lessThan">
      <formula>$N$143</formula>
    </cfRule>
    <cfRule type="cellIs" dxfId="45" priority="58" operator="greaterThan">
      <formula>$N$142</formula>
    </cfRule>
  </conditionalFormatting>
  <conditionalFormatting sqref="O42:O141">
    <cfRule type="cellIs" dxfId="44" priority="55" operator="lessThan">
      <formula>$O$143</formula>
    </cfRule>
    <cfRule type="cellIs" dxfId="43" priority="56" operator="greaterThan">
      <formula>$O$142</formula>
    </cfRule>
  </conditionalFormatting>
  <conditionalFormatting sqref="P42:P141">
    <cfRule type="cellIs" dxfId="42" priority="53" operator="lessThan">
      <formula>$P$143</formula>
    </cfRule>
    <cfRule type="cellIs" dxfId="41" priority="54" operator="greaterThan">
      <formula>$P$142</formula>
    </cfRule>
  </conditionalFormatting>
  <conditionalFormatting sqref="Q42:Q141">
    <cfRule type="cellIs" dxfId="40" priority="51" operator="lessThan">
      <formula>$Q$143</formula>
    </cfRule>
    <cfRule type="cellIs" dxfId="39" priority="52" operator="greaterThan">
      <formula>$Q$142</formula>
    </cfRule>
  </conditionalFormatting>
  <conditionalFormatting sqref="R42:R141">
    <cfRule type="cellIs" dxfId="38" priority="49" operator="lessThan">
      <formula>$R$143</formula>
    </cfRule>
    <cfRule type="cellIs" dxfId="37" priority="50" operator="greaterThan">
      <formula>$R$142</formula>
    </cfRule>
  </conditionalFormatting>
  <conditionalFormatting sqref="S42:S141">
    <cfRule type="cellIs" dxfId="36" priority="47" operator="lessThan">
      <formula>$S$143</formula>
    </cfRule>
    <cfRule type="cellIs" dxfId="35" priority="48" operator="greaterThan">
      <formula>$S$142</formula>
    </cfRule>
  </conditionalFormatting>
  <conditionalFormatting sqref="T42:U141">
    <cfRule type="cellIs" dxfId="34" priority="45" operator="lessThan">
      <formula>$T$143</formula>
    </cfRule>
    <cfRule type="cellIs" dxfId="33" priority="46" operator="greaterThan">
      <formula>$T$142</formula>
    </cfRule>
  </conditionalFormatting>
  <conditionalFormatting sqref="V42:V141">
    <cfRule type="cellIs" dxfId="32" priority="43" operator="lessThan">
      <formula>$V$143</formula>
    </cfRule>
    <cfRule type="cellIs" dxfId="31" priority="44" operator="greaterThan">
      <formula>$V$142</formula>
    </cfRule>
  </conditionalFormatting>
  <conditionalFormatting sqref="E42:V141">
    <cfRule type="cellIs" dxfId="30" priority="40" operator="equal">
      <formula>0</formula>
    </cfRule>
  </conditionalFormatting>
  <conditionalFormatting sqref="W42:W141">
    <cfRule type="cellIs" dxfId="29" priority="38" operator="lessThan">
      <formula>$V$143</formula>
    </cfRule>
    <cfRule type="cellIs" dxfId="28" priority="39" operator="greaterThan">
      <formula>$V$142</formula>
    </cfRule>
  </conditionalFormatting>
  <conditionalFormatting sqref="W42:W141">
    <cfRule type="cellIs" dxfId="27" priority="37" operator="equal">
      <formula>0</formula>
    </cfRule>
  </conditionalFormatting>
  <conditionalFormatting sqref="X42:X141">
    <cfRule type="cellIs" dxfId="26" priority="35" operator="lessThan">
      <formula>$V$143</formula>
    </cfRule>
    <cfRule type="cellIs" dxfId="25" priority="36" operator="greaterThan">
      <formula>$V$142</formula>
    </cfRule>
  </conditionalFormatting>
  <conditionalFormatting sqref="X42:X141">
    <cfRule type="cellIs" dxfId="24" priority="34" operator="equal">
      <formula>0</formula>
    </cfRule>
  </conditionalFormatting>
  <conditionalFormatting sqref="Y42:Y141">
    <cfRule type="cellIs" dxfId="23" priority="32" operator="lessThan">
      <formula>$V$143</formula>
    </cfRule>
    <cfRule type="cellIs" dxfId="22" priority="33" operator="greaterThan">
      <formula>$V$142</formula>
    </cfRule>
  </conditionalFormatting>
  <conditionalFormatting sqref="Y42:Y141">
    <cfRule type="cellIs" dxfId="21" priority="31" operator="equal">
      <formula>0</formula>
    </cfRule>
  </conditionalFormatting>
  <conditionalFormatting sqref="Z42:Z141">
    <cfRule type="cellIs" dxfId="20" priority="29" operator="lessThan">
      <formula>$V$143</formula>
    </cfRule>
    <cfRule type="cellIs" dxfId="19" priority="30" operator="greaterThan">
      <formula>$V$142</formula>
    </cfRule>
  </conditionalFormatting>
  <conditionalFormatting sqref="Z42:Z141">
    <cfRule type="cellIs" dxfId="18" priority="28" operator="equal">
      <formula>0</formula>
    </cfRule>
  </conditionalFormatting>
  <conditionalFormatting sqref="AA42:AA141">
    <cfRule type="cellIs" dxfId="17" priority="26" operator="lessThan">
      <formula>$V$143</formula>
    </cfRule>
    <cfRule type="cellIs" dxfId="16" priority="27" operator="greaterThan">
      <formula>$V$142</formula>
    </cfRule>
  </conditionalFormatting>
  <conditionalFormatting sqref="AA42:AA141">
    <cfRule type="cellIs" dxfId="15" priority="25" operator="equal">
      <formula>0</formula>
    </cfRule>
  </conditionalFormatting>
  <conditionalFormatting sqref="AB42:AB141">
    <cfRule type="cellIs" dxfId="14" priority="23" operator="lessThan">
      <formula>$V$143</formula>
    </cfRule>
    <cfRule type="cellIs" dxfId="13" priority="24" operator="greaterThan">
      <formula>$V$142</formula>
    </cfRule>
  </conditionalFormatting>
  <conditionalFormatting sqref="AB42:AB141">
    <cfRule type="cellIs" dxfId="12" priority="22" operator="equal">
      <formula>0</formula>
    </cfRule>
  </conditionalFormatting>
  <conditionalFormatting sqref="AC42:AC141">
    <cfRule type="cellIs" dxfId="11" priority="20" operator="lessThan">
      <formula>$V$143</formula>
    </cfRule>
    <cfRule type="cellIs" dxfId="10" priority="21" operator="greaterThan">
      <formula>$V$142</formula>
    </cfRule>
  </conditionalFormatting>
  <conditionalFormatting sqref="AC42:AC141">
    <cfRule type="cellIs" dxfId="9" priority="19" operator="equal">
      <formula>0</formula>
    </cfRule>
  </conditionalFormatting>
  <conditionalFormatting sqref="AD42:AD141">
    <cfRule type="cellIs" dxfId="8" priority="17" operator="lessThan">
      <formula>$V$143</formula>
    </cfRule>
    <cfRule type="cellIs" dxfId="7" priority="18" operator="greaterThan">
      <formula>$V$142</formula>
    </cfRule>
  </conditionalFormatting>
  <conditionalFormatting sqref="AD42:AD141">
    <cfRule type="cellIs" dxfId="6" priority="16" operator="equal">
      <formula>0</formula>
    </cfRule>
  </conditionalFormatting>
  <conditionalFormatting sqref="AE42:AE141">
    <cfRule type="cellIs" dxfId="5" priority="14" operator="lessThan">
      <formula>$V$143</formula>
    </cfRule>
    <cfRule type="cellIs" dxfId="4" priority="15" operator="greaterThan">
      <formula>$V$142</formula>
    </cfRule>
  </conditionalFormatting>
  <conditionalFormatting sqref="AE42:AE141">
    <cfRule type="cellIs" dxfId="3" priority="13" operator="equal">
      <formula>0</formula>
    </cfRule>
  </conditionalFormatting>
  <conditionalFormatting sqref="AF42:AF141">
    <cfRule type="cellIs" dxfId="2" priority="11" operator="lessThan">
      <formula>$V$143</formula>
    </cfRule>
    <cfRule type="cellIs" dxfId="1" priority="12" operator="greaterThan">
      <formula>$V$142</formula>
    </cfRule>
  </conditionalFormatting>
  <conditionalFormatting sqref="AF42:AF141">
    <cfRule type="cellIs" dxfId="0" priority="10" operator="equal">
      <formula>0</formula>
    </cfRule>
  </conditionalFormatting>
  <dataValidations count="1">
    <dataValidation type="decimal" allowBlank="1" showInputMessage="1" showErrorMessage="1" errorTitle="Body weight entry" error="Please enter body weights in kg units_x000a_" sqref="E42:AF141" xr:uid="{00000000-0002-0000-0E00-000000000000}">
      <formula1>0</formula1>
      <formula2>10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 Unif.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Phillips</dc:creator>
  <cp:lastModifiedBy>Jessie Phillips</cp:lastModifiedBy>
  <cp:lastPrinted>2010-08-10T20:06:10Z</cp:lastPrinted>
  <dcterms:created xsi:type="dcterms:W3CDTF">2006-10-23T12:47:54Z</dcterms:created>
  <dcterms:modified xsi:type="dcterms:W3CDTF">2020-03-02T20:57:38Z</dcterms:modified>
</cp:coreProperties>
</file>